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877" documentId="13_ncr:1_{F6CB121F-512D-4AA6-A0C1-0FB36C537598}" xr6:coauthVersionLast="47" xr6:coauthVersionMax="47" xr10:uidLastSave="{9622E678-25B0-47E2-BF68-42EADA6C68FE}"/>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 i="1" l="1"/>
  <c r="L2" i="3"/>
  <c r="J2" i="3"/>
  <c r="I2" i="3"/>
  <c r="B2" i="3"/>
  <c r="I3" i="3"/>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J3" i="1"/>
  <c r="J4" i="1"/>
  <c r="J5" i="1"/>
  <c r="J6" i="1"/>
  <c r="J7" i="1"/>
  <c r="J8" i="1"/>
  <c r="J9" i="1"/>
  <c r="J10" i="1"/>
  <c r="J11" i="1"/>
  <c r="J12" i="1"/>
  <c r="J13" i="1"/>
  <c r="J14" i="1"/>
  <c r="J15" i="1"/>
  <c r="J16" i="1"/>
  <c r="J17" i="1"/>
  <c r="J18" i="1"/>
  <c r="J19" i="1"/>
  <c r="J20" i="1"/>
  <c r="J21" i="1"/>
  <c r="J22" i="1"/>
  <c r="J23" i="1"/>
  <c r="J24" i="1"/>
  <c r="J25" i="1"/>
  <c r="J26" i="1"/>
  <c r="J27" i="1"/>
  <c r="J28" i="1"/>
  <c r="I3" i="1"/>
  <c r="I4" i="1"/>
  <c r="I5" i="1"/>
  <c r="I6" i="1"/>
  <c r="I7" i="1"/>
  <c r="I8" i="1"/>
  <c r="I9" i="1"/>
  <c r="I10" i="1"/>
  <c r="I11" i="1"/>
  <c r="I12" i="1"/>
  <c r="I13" i="1"/>
  <c r="I14" i="1"/>
  <c r="I15" i="1"/>
  <c r="I16" i="1"/>
  <c r="I17" i="1"/>
  <c r="I18" i="1"/>
  <c r="I19" i="1"/>
  <c r="I20" i="1"/>
  <c r="I21" i="1"/>
  <c r="I22" i="1"/>
  <c r="I23" i="1"/>
  <c r="I24" i="1"/>
  <c r="I25" i="1"/>
  <c r="I26" i="1"/>
  <c r="I27" i="1"/>
  <c r="I28" i="1"/>
  <c r="G3" i="1"/>
  <c r="G5" i="1"/>
  <c r="G6" i="1"/>
  <c r="G7" i="1"/>
  <c r="G8" i="1"/>
  <c r="G9" i="1"/>
  <c r="G10" i="1"/>
  <c r="G11" i="1"/>
  <c r="G12" i="1"/>
  <c r="G13" i="1"/>
  <c r="G14" i="1"/>
  <c r="G15" i="1"/>
  <c r="G16" i="1"/>
  <c r="G17" i="1"/>
  <c r="G18" i="1"/>
  <c r="G19" i="1"/>
  <c r="G20" i="1"/>
  <c r="G21" i="1"/>
  <c r="G22" i="1"/>
  <c r="G23" i="1"/>
  <c r="G24" i="1"/>
  <c r="G25" i="1"/>
  <c r="G26" i="1"/>
  <c r="G27" i="1"/>
  <c r="G28" i="1"/>
  <c r="B4" i="1"/>
  <c r="B5" i="1"/>
  <c r="B6" i="1"/>
  <c r="B7" i="1"/>
  <c r="B8" i="1"/>
  <c r="B9" i="1"/>
  <c r="B10" i="1"/>
  <c r="B11" i="1"/>
  <c r="B12" i="1"/>
  <c r="B13" i="1"/>
  <c r="B14" i="1"/>
  <c r="B15" i="1"/>
  <c r="B16" i="1"/>
  <c r="B17" i="1"/>
  <c r="B18" i="1"/>
  <c r="B19" i="1"/>
  <c r="B20" i="1"/>
  <c r="B21" i="1"/>
  <c r="B22" i="1"/>
  <c r="B23" i="1"/>
  <c r="B24" i="1"/>
  <c r="B25" i="1"/>
  <c r="B26" i="1"/>
  <c r="B27" i="1"/>
  <c r="B2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<sst xmlns="http://schemas.openxmlformats.org/spreadsheetml/2006/main" count="180301" uniqueCount="39135">
  <si>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</si>
  <si>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</si>
  <si>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</si>
  <si>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</si>
  <si>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</si>
  <si>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</si>
  <si>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</si>
  <si>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</si>
  <si>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</si>
  <si>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</si>
  <si>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</si>
  <si>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</si>
  <si>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</si>
  <si>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</si>
  <si>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</si>
  <si>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</si>
  <si>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</si>
  <si>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</si>
  <si>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</si>
  <si>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</si>
  <si>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</si>
  <si>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</si>
  <si>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</si>
  <si>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</si>
  <si>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</si>
  <si>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</si>
  <si>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</si>
  <si>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</si>
  <si>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</si>
  <si>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</si>
  <si>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</si>
  <si>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</si>
  <si>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</si>
  <si>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</si>
  <si>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</si>
  <si>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</si>
  <si>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</si>
  <si>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</si>
  <si>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</si>
  <si>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</si>
  <si>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</si>
  <si>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</si>
  <si>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</si>
  <si>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</si>
  <si>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</si>
  <si>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</si>
  <si>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</si>
  <si>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</si>
  <si>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</si>
  <si>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</si>
  <si>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</si>
  <si>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</si>
  <si>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</si>
  <si>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</si>
  <si>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</si>
  <si>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</si>
  <si>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</si>
  <si>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</si>
  <si>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</si>
  <si>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</si>
  <si>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</si>
  <si>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</si>
  <si>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</si>
  <si>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</si>
  <si>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</si>
  <si>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</si>
  <si>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</si>
  <si>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</si>
  <si>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</si>
  <si>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</si>
  <si>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</si>
  <si>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</si>
  <si>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</si>
  <si>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</si>
  <si>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</si>
  <si>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</si>
  <si>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</si>
  <si>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</si>
  <si>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</si>
  <si>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</si>
  <si>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</si>
  <si>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</si>
  <si>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</si>
  <si>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</si>
  <si>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</si>
  <si>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</si>
  <si>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</si>
  <si>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</si>
  <si>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</si>
  <si>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</si>
  <si>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</si>
  <si>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</si>
  <si>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</si>
  <si>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</si>
  <si>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</si>
  <si>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</si>
  <si>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</si>
  <si>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</si>
  <si>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</si>
  <si>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</si>
  <si>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</si>
  <si>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</si>
  <si>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</si>
  <si>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</si>
  <si>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</si>
  <si>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</si>
  <si>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</si>
  <si>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</si>
  <si>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</si>
  <si>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</si>
  <si>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</si>
  <si>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</si>
  <si>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</si>
  <si>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</si>
  <si>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</si>
  <si>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</si>
  <si>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</si>
  <si>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</si>
  <si>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</si>
  <si>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</si>
  <si>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</si>
  <si>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</si>
  <si>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</si>
  <si>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</si>
  <si>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</si>
  <si>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</si>
  <si>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</si>
  <si>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</si>
  <si>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</si>
  <si>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</si>
  <si>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</si>
  <si>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</si>
  <si>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</si>
  <si>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</si>
  <si>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</si>
  <si>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</si>
  <si>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</si>
  <si>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</si>
  <si>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</si>
  <si>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</si>
  <si>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</si>
  <si>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</si>
  <si>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</si>
  <si>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</si>
  <si>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</si>
  <si>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</si>
  <si>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</si>
  <si>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</si>
  <si>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</si>
  <si>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</si>
  <si>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</si>
  <si>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</si>
  <si>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</si>
  <si>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</si>
  <si>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</si>
  <si>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</si>
  <si>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</si>
  <si>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</si>
  <si>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</si>
  <si>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</si>
  <si>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</si>
  <si>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</si>
  <si>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</si>
  <si>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</si>
  <si>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</si>
  <si>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</si>
  <si>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</si>
  <si>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</si>
  <si>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</si>
  <si>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</si>
  <si>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</si>
  <si>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</si>
  <si>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</si>
  <si>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</si>
  <si>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</si>
  <si>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</si>
  <si>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</si>
  <si>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</si>
  <si>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</si>
  <si>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</si>
  <si>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</si>
  <si>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</si>
  <si>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</si>
  <si>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</si>
  <si>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</si>
  <si>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</si>
  <si>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</si>
  <si>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</si>
  <si>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</si>
  <si>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</si>
  <si>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</si>
  <si>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</si>
  <si>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</si>
  <si>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</si>
  <si>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</si>
  <si>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</si>
  <si>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</si>
  <si>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</si>
  <si>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</si>
  <si>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</si>
  <si>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</si>
  <si>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</si>
  <si>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</si>
  <si>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</si>
  <si>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</si>
  <si>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</si>
  <si>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</si>
  <si>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</si>
  <si>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</si>
  <si>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</si>
  <si>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</si>
  <si>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</si>
  <si>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</si>
  <si>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</si>
  <si>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</si>
  <si>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</si>
  <si>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</si>
  <si>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</si>
  <si>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</si>
  <si>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</si>
  <si>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</si>
  <si>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</si>
  <si>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</si>
  <si>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</si>
  <si>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</si>
  <si>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</si>
  <si>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</si>
  <si>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</si>
  <si>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</si>
  <si>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</si>
  <si>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</si>
  <si>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</si>
  <si>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</si>
  <si>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</si>
  <si>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</si>
  <si>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</si>
  <si>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</si>
  <si>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</si>
  <si>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</si>
  <si>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</si>
  <si>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</si>
  <si>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</si>
  <si>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</si>
  <si>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</si>
  <si>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</si>
  <si>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</si>
  <si>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</si>
  <si>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</si>
  <si>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</si>
  <si>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</si>
  <si>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</si>
  <si>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</si>
  <si>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</si>
  <si>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</si>
  <si>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</si>
  <si>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</si>
  <si>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</si>
  <si>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</si>
  <si>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</si>
  <si>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</si>
  <si>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</si>
  <si>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</si>
  <si>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</si>
  <si>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</si>
  <si>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</si>
  <si>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</si>
  <si>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</si>
  <si>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</si>
  <si>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</si>
  <si>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</si>
  <si>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</si>
  <si>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</si>
  <si>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</si>
  <si>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</si>
  <si>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</si>
  <si>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</si>
  <si>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</si>
  <si>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</si>
  <si>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</si>
  <si>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</si>
  <si>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</si>
  <si>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</si>
  <si>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</si>
  <si>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</si>
  <si>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</si>
  <si>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</si>
  <si>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</si>
  <si>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</si>
  <si>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</si>
  <si>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</si>
  <si>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</si>
  <si>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</si>
  <si>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</si>
  <si>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</si>
  <si>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</si>
  <si>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</si>
  <si>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</si>
  <si>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</si>
  <si>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</si>
  <si>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</si>
  <si>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</si>
  <si>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</si>
  <si>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</si>
  <si>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</si>
  <si>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</si>
  <si>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</si>
  <si>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</si>
  <si>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</si>
  <si>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</si>
  <si>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</si>
  <si>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</si>
  <si>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</si>
  <si>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</si>
  <si>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</si>
  <si>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</si>
  <si>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</si>
  <si>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</si>
  <si>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</si>
  <si>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</si>
  <si>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</si>
  <si>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</si>
  <si>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</si>
  <si>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</si>
  <si>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</si>
  <si>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</si>
  <si>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</si>
  <si>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</si>
  <si>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</si>
  <si>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</si>
  <si>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</si>
  <si>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</si>
  <si>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</si>
  <si>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</si>
  <si>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</si>
  <si>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</si>
  <si>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</si>
  <si>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</si>
  <si>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</si>
  <si>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</si>
  <si>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</si>
  <si>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</si>
  <si>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</si>
  <si>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</si>
  <si>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</si>
  <si>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</si>
  <si>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</si>
  <si>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</si>
  <si>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</si>
  <si>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</si>
  <si>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</si>
  <si>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</si>
  <si>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</si>
  <si>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</si>
  <si>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</si>
  <si>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</si>
  <si>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</si>
  <si>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</si>
  <si>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</si>
  <si>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</si>
  <si>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</si>
  <si>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</si>
  <si>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</si>
  <si>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</si>
  <si>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</si>
  <si>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</si>
  <si>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</si>
  <si>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</si>
  <si>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</si>
  <si>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</si>
  <si>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</si>
  <si>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</si>
  <si>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</si>
  <si>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</si>
  <si>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</si>
  <si>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</si>
  <si>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</si>
  <si>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</si>
  <si>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</si>
  <si>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</si>
  <si>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</si>
  <si>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</si>
  <si>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</si>
  <si>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</si>
  <si>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</si>
  <si>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</si>
  <si>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</si>
  <si>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</si>
  <si>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</si>
  <si>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</si>
  <si>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</si>
  <si>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</si>
  <si>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</si>
  <si>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</si>
  <si>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</si>
  <si>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</si>
  <si>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</si>
  <si>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</si>
  <si>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</si>
  <si>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</si>
  <si>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</si>
  <si>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</si>
  <si>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</si>
  <si>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</si>
  <si>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</si>
  <si>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</si>
  <si>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</si>
  <si>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</si>
  <si>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</si>
  <si>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</si>
  <si>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</si>
  <si>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</si>
  <si>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</si>
  <si>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</si>
  <si>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</si>
  <si>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</si>
  <si>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</si>
  <si>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</si>
  <si>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</si>
  <si>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</si>
  <si>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</si>
  <si>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</si>
  <si>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</si>
  <si>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</si>
  <si>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</si>
  <si>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</si>
  <si>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</si>
  <si>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</si>
  <si>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</si>
  <si>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</si>
  <si>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</si>
  <si>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</si>
  <si>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</si>
  <si>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</si>
  <si>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</si>
  <si>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</si>
  <si>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</si>
  <si>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</si>
  <si>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</si>
  <si>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</si>
  <si>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</si>
  <si>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</si>
  <si>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</si>
  <si>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</si>
  <si>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</si>
  <si>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</si>
  <si>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</si>
  <si>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</si>
  <si>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</si>
  <si>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</si>
  <si>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</si>
  <si>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</si>
  <si>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</si>
  <si>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</si>
  <si>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</si>
  <si>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</si>
  <si>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</si>
  <si>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</si>
  <si>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</si>
  <si>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</si>
  <si>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</si>
  <si>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</si>
  <si>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</si>
  <si>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</si>
  <si>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</si>
  <si>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</si>
  <si>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</si>
  <si>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</si>
  <si>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</si>
  <si>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</si>
  <si>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</si>
  <si>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</si>
  <si>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</si>
  <si>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</si>
  <si>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</si>
  <si>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</si>
  <si>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</si>
  <si>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</si>
  <si>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</si>
  <si>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</si>
  <si>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</si>
  <si>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</si>
  <si>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</si>
  <si>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</si>
  <si>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</si>
  <si>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</si>
  <si>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</si>
  <si>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</si>
  <si>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</si>
  <si>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</si>
  <si>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</si>
  <si>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</si>
  <si>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</si>
  <si>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</si>
  <si>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</si>
  <si>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</si>
  <si>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</si>
  <si>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</si>
  <si>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</si>
  <si>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</si>
  <si>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</si>
  <si>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</si>
  <si>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</si>
  <si>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</si>
  <si>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</si>
  <si>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</si>
  <si>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</si>
  <si>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</si>
  <si>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</si>
  <si>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</si>
  <si>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</si>
  <si>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</si>
  <si>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</si>
  <si>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</si>
  <si>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</si>
  <si>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</si>
  <si>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</si>
  <si>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</si>
  <si>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</si>
  <si>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</si>
  <si>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</si>
  <si>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</si>
  <si>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</si>
  <si>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</si>
  <si>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</si>
  <si>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</si>
  <si>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</si>
  <si>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</si>
  <si>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</si>
  <si>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</si>
  <si>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</si>
  <si>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</si>
  <si>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</si>
  <si>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</si>
  <si>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</si>
  <si>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</si>
  <si>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</si>
  <si>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</si>
  <si>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</si>
  <si>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</si>
  <si>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</si>
  <si>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</si>
  <si>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</si>
  <si>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</si>
  <si>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</si>
  <si>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</si>
  <si>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</si>
  <si>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</si>
  <si>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</si>
  <si>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</si>
  <si>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</si>
  <si>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</si>
  <si>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</si>
  <si>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</si>
  <si>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</si>
  <si>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</si>
  <si>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</si>
  <si>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</si>
  <si>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</si>
  <si>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</si>
  <si>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</si>
  <si>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</si>
  <si>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</si>
  <si>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</si>
  <si>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</si>
  <si>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</si>
  <si>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</si>
  <si>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</si>
  <si>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</si>
  <si>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</si>
  <si>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</si>
  <si>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</si>
  <si>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</si>
  <si>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</si>
  <si>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</si>
  <si>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</si>
  <si>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</si>
  <si>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</si>
  <si>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</si>
  <si>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</si>
  <si>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</si>
  <si>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</si>
  <si>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</si>
  <si>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</si>
  <si>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</si>
  <si>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</si>
  <si>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</si>
  <si>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</si>
  <si>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</si>
  <si>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</si>
  <si>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</si>
  <si>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</si>
  <si>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</si>
  <si>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</si>
  <si>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</si>
  <si>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</si>
  <si>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</si>
  <si>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</si>
  <si>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</si>
  <si>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</si>
  <si>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</si>
  <si>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</si>
  <si>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</si>
  <si>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</si>
  <si>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</si>
  <si>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</si>
  <si>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</si>
  <si>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</si>
  <si>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</si>
  <si>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</si>
  <si>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</si>
  <si>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</si>
  <si>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</si>
  <si>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</si>
  <si>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</si>
  <si>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</si>
  <si>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</si>
  <si>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</si>
  <si>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</si>
  <si>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</si>
  <si>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</si>
  <si>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</si>
  <si>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</si>
  <si>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</si>
  <si>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</si>
  <si>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</si>
  <si>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</si>
  <si>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</si>
  <si>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</si>
  <si>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</si>
  <si>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</si>
  <si>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</si>
  <si>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</si>
  <si>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</si>
  <si>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</si>
  <si>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</si>
  <si>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</si>
  <si>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</si>
  <si>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</si>
  <si>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</si>
  <si>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</si>
  <si>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</si>
  <si>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</si>
  <si>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</si>
  <si>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</si>
  <si>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</si>
  <si>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</si>
  <si>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</si>
  <si>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</si>
  <si>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</si>
  <si>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</si>
  <si>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</si>
  <si>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</si>
  <si>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</si>
  <si>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</si>
  <si>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</si>
  <si>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</si>
  <si>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</si>
  <si>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</si>
  <si>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</si>
  <si>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</si>
  <si>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</si>
  <si>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</si>
  <si>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</si>
  <si>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</si>
  <si>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</si>
  <si>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</si>
  <si>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</si>
  <si>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</si>
  <si>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</si>
  <si>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</si>
  <si>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</si>
  <si>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</si>
  <si>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</si>
  <si>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</si>
  <si>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</si>
  <si>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</si>
  <si>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</si>
  <si>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</si>
  <si>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</si>
  <si>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</si>
  <si>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</si>
  <si>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</si>
  <si>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</si>
  <si>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</si>
  <si>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</si>
  <si>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</si>
  <si>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</si>
  <si>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</si>
  <si>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</si>
  <si>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</si>
  <si>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</si>
  <si>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</si>
  <si>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</si>
  <si>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</si>
  <si>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</si>
  <si>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</si>
  <si>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</si>
  <si>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</si>
  <si>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</si>
  <si>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</si>
  <si>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</si>
  <si>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</si>
  <si>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</si>
  <si>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</si>
  <si>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</si>
  <si>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</si>
  <si>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</si>
  <si>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</si>
  <si>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</si>
  <si>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</si>
  <si>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</si>
  <si>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</si>
  <si>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</si>
  <si>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</si>
  <si>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</si>
  <si>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</si>
  <si>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</si>
  <si>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</si>
  <si>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</si>
  <si>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</si>
  <si>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</si>
  <si>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</si>
  <si>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</si>
  <si>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</si>
  <si>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</si>
  <si>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</si>
  <si>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</si>
  <si>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</si>
  <si>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</si>
  <si>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</si>
  <si>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</si>
  <si>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</si>
  <si>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</si>
  <si>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</si>
  <si>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</si>
  <si>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</si>
  <si>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</si>
  <si>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</si>
  <si>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</si>
  <si>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</si>
  <si>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</si>
  <si>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</si>
  <si>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</si>
  <si>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</si>
  <si>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</si>
  <si>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</si>
  <si>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</si>
  <si>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</si>
  <si>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</si>
  <si>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</si>
  <si>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</si>
  <si>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</si>
  <si>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</si>
  <si>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</si>
  <si>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</si>
  <si>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</si>
  <si>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</si>
  <si>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</si>
  <si>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</si>
  <si>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</si>
  <si>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</si>
  <si>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</si>
  <si>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</si>
  <si>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</si>
  <si>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</si>
  <si>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</si>
  <si>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</si>
  <si>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</si>
  <si>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</si>
  <si>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</si>
  <si>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</si>
  <si>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</si>
  <si>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</si>
  <si>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</si>
  <si>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</si>
  <si>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</si>
  <si>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</si>
  <si>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</si>
  <si>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</si>
  <si>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</si>
  <si>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</si>
  <si>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</si>
  <si>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</si>
  <si>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</si>
  <si>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</si>
  <si>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</si>
  <si>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</si>
  <si>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</si>
  <si>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</si>
  <si>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</si>
  <si>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</si>
  <si>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</si>
  <si>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</si>
  <si>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</si>
  <si>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</si>
  <si>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</si>
  <si>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</si>
  <si>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</si>
  <si>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</si>
  <si>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</si>
  <si>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</si>
  <si>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</si>
  <si>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</si>
  <si>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</si>
  <si>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</si>
  <si>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</si>
  <si>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</si>
  <si>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</si>
  <si>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</si>
  <si>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</si>
  <si>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</si>
  <si>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</si>
  <si>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</si>
  <si>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</si>
  <si>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</si>
  <si>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</si>
  <si>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</si>
  <si>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</si>
  <si>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</si>
  <si>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</si>
  <si>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</si>
  <si>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</si>
  <si>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</si>
  <si>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</si>
  <si>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</si>
  <si>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</si>
  <si>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</si>
  <si>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</si>
  <si>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</si>
  <si>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</si>
  <si>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</si>
  <si>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</si>
  <si>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</si>
  <si>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</si>
  <si>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</si>
  <si>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</si>
  <si>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</si>
  <si>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</si>
  <si>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</si>
  <si>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</si>
  <si>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</si>
  <si>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</si>
  <si>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</si>
  <si>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</si>
  <si>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</si>
  <si>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</si>
  <si>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</si>
  <si>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</si>
  <si>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</si>
  <si>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</si>
  <si>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</si>
  <si>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</si>
  <si>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</si>
  <si>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</si>
  <si>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</si>
  <si>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</si>
  <si>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</si>
  <si>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</si>
  <si>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</si>
  <si>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</si>
  <si>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</si>
  <si>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</si>
  <si>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</si>
  <si>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</si>
  <si>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</si>
  <si>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</si>
  <si>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</si>
  <si>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</si>
  <si>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</si>
  <si>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</si>
  <si>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</si>
  <si>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</si>
  <si>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</si>
  <si>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</si>
  <si>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</si>
  <si>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</si>
  <si>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</si>
  <si>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</si>
  <si>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</si>
  <si>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</si>
  <si>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</si>
  <si>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</si>
  <si>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</si>
  <si>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</si>
  <si>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</si>
  <si>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</si>
  <si>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</si>
  <si>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</si>
  <si>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</si>
  <si>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</si>
  <si>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</si>
  <si>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</si>
  <si>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</si>
  <si>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</si>
  <si>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</si>
  <si>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</si>
  <si>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</si>
  <si>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</si>
  <si>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</si>
  <si>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</si>
  <si>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</si>
  <si>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</si>
  <si>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</si>
  <si>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</si>
  <si>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</si>
  <si>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</si>
  <si>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</si>
  <si>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</si>
  <si>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</si>
  <si>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</si>
  <si>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</si>
  <si>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</si>
  <si>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</si>
  <si>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</si>
  <si>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</si>
  <si>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</si>
  <si>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</si>
  <si>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</si>
  <si>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</si>
  <si>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</si>
  <si>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</si>
  <si>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</si>
  <si>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</si>
  <si>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</si>
  <si>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</si>
  <si>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</si>
  <si>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</si>
  <si>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</si>
  <si>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</si>
  <si>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</si>
  <si>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</si>
  <si>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</si>
  <si>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</si>
  <si>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</si>
  <si>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</si>
  <si>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</si>
  <si>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</si>
  <si>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</si>
  <si>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</si>
  <si>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</si>
  <si>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</si>
  <si>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</si>
  <si>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</si>
  <si>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</si>
  <si>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</si>
  <si>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</si>
  <si>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</si>
  <si>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</si>
  <si>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</si>
  <si>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</si>
  <si>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</si>
  <si>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</si>
  <si>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</si>
  <si>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</si>
  <si>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</si>
  <si>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</si>
  <si>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</si>
  <si>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</si>
  <si>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</si>
  <si>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</si>
  <si>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</si>
  <si>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</si>
  <si>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</si>
  <si>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</si>
  <si>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</si>
  <si>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</si>
  <si>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</si>
  <si>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</si>
  <si>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</si>
  <si>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</si>
  <si>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</si>
  <si>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</si>
  <si>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</si>
  <si>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</si>
  <si>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</si>
  <si>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</si>
  <si>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</si>
  <si>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</si>
  <si>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</si>
  <si>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</si>
  <si>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</si>
  <si>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</si>
  <si>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</si>
  <si>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</si>
  <si>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</si>
  <si>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</si>
  <si>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</si>
  <si>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</si>
  <si>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</si>
  <si>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</si>
  <si>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</si>
  <si>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</si>
  <si>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</si>
  <si>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</si>
  <si>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</si>
  <si>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</si>
  <si>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</si>
  <si>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</si>
  <si>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</si>
  <si>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</si>
  <si>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</si>
  <si>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</si>
  <si>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</si>
  <si>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</si>
  <si>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</si>
  <si>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</si>
  <si>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</si>
  <si>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</si>
  <si>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</si>
  <si>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</si>
  <si>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</si>
  <si>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</si>
  <si>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</si>
  <si>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</si>
  <si>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</si>
  <si>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</si>
  <si>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</si>
  <si>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</si>
  <si>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</si>
  <si>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</si>
  <si>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</si>
  <si>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</si>
  <si>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</si>
  <si>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</si>
  <si>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</si>
  <si>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</si>
  <si>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</si>
  <si>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</si>
  <si>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</si>
  <si>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</si>
  <si>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</si>
  <si>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</si>
  <si>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</si>
  <si>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</si>
  <si>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</si>
  <si>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</si>
  <si>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</si>
  <si>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</si>
  <si>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</si>
  <si>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</si>
  <si>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</si>
  <si>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</si>
  <si>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</si>
  <si>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</si>
  <si>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</si>
  <si>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</si>
  <si>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</si>
  <si>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</si>
  <si>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</si>
  <si>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</si>
  <si>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</si>
  <si>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</si>
  <si>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</si>
  <si>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</si>
  <si>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</si>
  <si>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</si>
  <si>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</si>
  <si>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</si>
  <si>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</si>
  <si>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</si>
  <si>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</si>
  <si>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</si>
  <si>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</si>
  <si>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</si>
  <si>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</si>
  <si>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</si>
  <si>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</si>
  <si>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</si>
  <si>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</si>
  <si>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</si>
  <si>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</si>
  <si>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</si>
  <si>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</si>
  <si>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</si>
  <si>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</si>
  <si>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</si>
  <si>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</si>
  <si>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</si>
  <si>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</si>
  <si>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</si>
  <si>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</si>
  <si>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</si>
  <si>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</si>
  <si>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</si>
  <si>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</si>
  <si>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</si>
  <si>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</si>
  <si>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</si>
  <si>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</si>
  <si>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</si>
  <si>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</si>
  <si>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</si>
  <si>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</si>
  <si>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</si>
  <si>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</si>
  <si>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</si>
  <si>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</si>
  <si>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</si>
  <si>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</si>
  <si>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</si>
  <si>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</si>
  <si>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</si>
  <si>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</si>
  <si>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</si>
  <si>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</si>
  <si>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</si>
  <si>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</si>
  <si>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</si>
  <si>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</si>
  <si>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</si>
  <si>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</si>
  <si>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</si>
  <si>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</si>
  <si>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</si>
  <si>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</si>
  <si>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</si>
  <si>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</si>
  <si>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</si>
  <si>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</si>
  <si>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</si>
  <si>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</si>
  <si>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</si>
  <si>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</si>
  <si>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</si>
  <si>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</si>
  <si>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</si>
  <si>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</si>
  <si>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</si>
  <si>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</si>
  <si>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</si>
  <si>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</si>
  <si>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</si>
  <si>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</si>
  <si>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</si>
  <si>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</si>
  <si>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</si>
  <si>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</si>
  <si>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</si>
  <si>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</si>
  <si>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</si>
  <si>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</si>
  <si>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</si>
  <si>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</si>
  <si>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</si>
  <si>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</si>
  <si>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</si>
  <si>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</si>
  <si>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</si>
  <si>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</si>
  <si>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</si>
  <si>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</si>
  <si>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</si>
  <si>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</si>
  <si>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</si>
  <si>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</si>
  <si>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</si>
  <si>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</si>
  <si>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</si>
  <si>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</si>
  <si>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</si>
  <si>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</si>
  <si>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</si>
  <si>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</si>
  <si>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</si>
  <si>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</si>
  <si>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</si>
  <si>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</si>
  <si>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</si>
  <si>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</si>
  <si>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</si>
  <si>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</si>
  <si>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</si>
  <si>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</si>
  <si>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</si>
  <si>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</si>
  <si>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</si>
  <si>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</si>
  <si>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</si>
  <si>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</si>
  <si>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</si>
  <si>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</si>
  <si>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</si>
  <si>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</si>
  <si>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</si>
  <si>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</si>
  <si>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</si>
  <si>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</si>
  <si>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</si>
  <si>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</si>
  <si>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</si>
  <si>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</si>
  <si>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</si>
  <si>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</si>
  <si>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</si>
  <si>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</si>
  <si>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</si>
  <si>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</si>
  <si>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</si>
  <si>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</si>
  <si>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</si>
  <si>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</si>
  <si>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</si>
  <si>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</si>
  <si>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</si>
  <si>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</si>
  <si>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</si>
  <si>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</si>
  <si>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</si>
  <si>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</si>
  <si>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</si>
  <si>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</si>
  <si>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</si>
  <si>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</si>
  <si>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</si>
  <si>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</si>
  <si>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</si>
  <si>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</si>
  <si>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</si>
  <si>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</si>
  <si>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</si>
  <si>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</si>
  <si>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</si>
  <si>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</si>
  <si>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</si>
  <si>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</si>
  <si>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</si>
  <si>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</si>
  <si>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</si>
  <si>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</si>
  <si>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</si>
  <si>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</si>
  <si>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</si>
  <si>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</si>
  <si>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</si>
  <si>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</si>
  <si>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</si>
  <si>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</si>
  <si>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</si>
  <si>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</si>
  <si>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</si>
  <si>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</si>
  <si>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</si>
  <si>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</si>
  <si>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</si>
  <si>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</si>
  <si>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</si>
  <si>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</si>
  <si>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</si>
  <si>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</si>
  <si>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</si>
  <si>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</si>
  <si>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</si>
  <si>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</si>
  <si>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</si>
  <si>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</si>
  <si>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</si>
  <si>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</si>
  <si>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</si>
  <si>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</si>
  <si>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</si>
  <si>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</si>
  <si>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</si>
  <si>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</si>
  <si>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</si>
  <si>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</si>
  <si>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</si>
  <si>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</si>
  <si>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</si>
  <si>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</si>
  <si>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</si>
  <si>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</si>
  <si>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</si>
  <si>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</si>
  <si>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</si>
  <si>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</si>
  <si>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</si>
  <si>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</si>
  <si>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</si>
  <si>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</si>
  <si>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</si>
  <si>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</si>
  <si>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</si>
  <si>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</si>
  <si>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</si>
  <si>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</si>
  <si>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</si>
  <si>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</si>
  <si>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</si>
  <si>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</si>
  <si>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</si>
  <si>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</si>
  <si>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</si>
  <si>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</si>
  <si>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</si>
  <si>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</si>
  <si>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</si>
  <si>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</si>
  <si>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</si>
  <si>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</si>
  <si>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</si>
  <si>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</si>
  <si>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</si>
  <si>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</si>
  <si>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</si>
  <si>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</si>
  <si>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</si>
  <si>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</si>
  <si>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</si>
  <si>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</si>
  <si>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</si>
  <si>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</si>
  <si>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</si>
  <si>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</si>
  <si>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</si>
  <si>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</si>
  <si>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</si>
  <si>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</si>
  <si>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</si>
  <si>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</si>
  <si>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</si>
  <si>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</si>
  <si>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</si>
  <si>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</si>
  <si>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</si>
  <si>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</si>
  <si>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</si>
  <si>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</si>
  <si>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</si>
  <si>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</si>
  <si>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</si>
  <si>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</si>
  <si>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</si>
  <si>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</si>
  <si>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</si>
  <si>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</si>
  <si>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</si>
  <si>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</si>
  <si>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</si>
  <si>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</si>
  <si>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</si>
  <si>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</si>
  <si>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</si>
  <si>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</si>
  <si>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</si>
  <si>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</si>
  <si>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</si>
  <si>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</si>
  <si>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</si>
  <si>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</si>
  <si>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</si>
  <si>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</si>
  <si>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</si>
  <si>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</si>
  <si>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</si>
  <si>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</si>
  <si>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</si>
  <si>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</si>
  <si>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</si>
  <si>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</si>
  <si>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</si>
  <si>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</si>
  <si>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</si>
  <si>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</si>
  <si>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</si>
  <si>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</si>
  <si>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</si>
  <si>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</si>
  <si>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</si>
  <si>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</si>
  <si>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</si>
  <si>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</si>
  <si>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</si>
  <si>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</si>
  <si>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</si>
  <si>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</si>
  <si>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</si>
  <si>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</si>
  <si>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</si>
  <si>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</si>
  <si>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</si>
  <si>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</si>
  <si>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</si>
  <si>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</si>
  <si>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</si>
  <si>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</si>
  <si>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</si>
  <si>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</si>
  <si>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</si>
  <si>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</si>
  <si>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</si>
  <si>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</si>
  <si>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</si>
  <si>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</si>
  <si>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</si>
  <si>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</si>
  <si>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</si>
  <si>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</si>
  <si>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</si>
  <si>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</si>
  <si>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</si>
  <si>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</si>
  <si>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</si>
  <si>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</si>
  <si>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</si>
  <si>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</si>
  <si>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</si>
  <si>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</si>
  <si>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</si>
  <si>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</si>
  <si>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</si>
  <si>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</si>
  <si>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</si>
  <si>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</si>
  <si>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</si>
  <si>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</si>
  <si>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</si>
  <si>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</si>
  <si>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</si>
  <si>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</si>
  <si>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</si>
  <si>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</si>
  <si>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</si>
  <si>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</si>
  <si>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</si>
  <si>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</si>
  <si>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</si>
  <si>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</si>
  <si>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</si>
  <si>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</si>
  <si>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</si>
  <si>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</si>
  <si>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</si>
  <si>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</si>
  <si>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</si>
  <si>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</si>
  <si>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</si>
  <si>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</si>
  <si>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</si>
  <si>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</si>
  <si>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</si>
  <si>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</si>
  <si>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</si>
  <si>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</si>
  <si>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</si>
  <si>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</si>
  <si>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</si>
  <si>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</si>
  <si>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</si>
  <si>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</si>
  <si>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</si>
  <si>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</si>
  <si>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</si>
  <si>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</si>
  <si>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</si>
  <si>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</si>
  <si>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</si>
  <si>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</si>
  <si>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</si>
  <si>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</si>
  <si>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</si>
  <si>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</si>
  <si>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</si>
  <si>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</si>
  <si>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</si>
  <si>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</si>
  <si>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</si>
  <si>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</si>
  <si>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</si>
  <si>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</si>
  <si>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</si>
  <si>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</si>
  <si>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</si>
  <si>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</si>
  <si>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</si>
  <si>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</si>
  <si>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</si>
  <si>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</si>
  <si>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</si>
  <si>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</si>
  <si>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</si>
  <si>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</si>
  <si>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</si>
  <si>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</si>
  <si>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</si>
  <si>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</si>
  <si>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</si>
  <si>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</si>
  <si>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</si>
  <si>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</si>
  <si>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</si>
  <si>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</si>
  <si>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</si>
  <si>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</si>
  <si>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</si>
  <si>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</si>
  <si>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</si>
  <si>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</si>
  <si>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</si>
  <si>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</si>
  <si>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</si>
  <si>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</si>
  <si>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</si>
  <si>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</si>
  <si>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</si>
  <si>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</si>
  <si>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</si>
  <si>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</si>
  <si>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</si>
  <si>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</si>
  <si>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</si>
  <si>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</si>
  <si>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</si>
  <si>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</si>
  <si>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</si>
  <si>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</si>
  <si>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</si>
  <si>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</si>
  <si>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</si>
  <si>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</si>
  <si>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</si>
  <si>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</si>
  <si>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</si>
  <si>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</si>
  <si>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</si>
  <si>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</si>
  <si>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</si>
  <si>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</si>
  <si>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</si>
  <si>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</si>
  <si>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</si>
  <si>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</si>
  <si>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</si>
  <si>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</si>
  <si>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</si>
  <si>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</si>
  <si>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</si>
  <si>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</si>
  <si>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</si>
  <si>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</si>
  <si>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</si>
  <si>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</si>
  <si>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</si>
  <si>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</si>
  <si>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</si>
  <si>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</si>
  <si>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</si>
  <si>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</si>
  <si>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</si>
  <si>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</si>
  <si>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</si>
  <si>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</si>
  <si>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</si>
  <si>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</si>
  <si>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</si>
  <si>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</si>
  <si>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</si>
  <si>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</si>
  <si>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</si>
  <si>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</si>
  <si>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</si>
  <si>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</si>
  <si>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</si>
  <si>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</si>
  <si>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</si>
  <si>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</si>
  <si>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</si>
  <si>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</si>
  <si>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</si>
  <si>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</si>
  <si>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</si>
  <si>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</si>
  <si>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</si>
  <si>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</si>
  <si>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</si>
  <si>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</si>
  <si>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</si>
  <si>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</si>
  <si>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</si>
  <si>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</si>
  <si>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</si>
  <si>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</si>
  <si>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</si>
  <si>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</si>
  <si>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</si>
  <si>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</si>
  <si>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</si>
  <si>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</si>
  <si>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</si>
  <si>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</si>
  <si>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</si>
  <si>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</si>
  <si>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</si>
  <si>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</si>
  <si>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</si>
  <si>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</si>
  <si>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</si>
  <si>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</si>
  <si>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</si>
  <si>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</si>
  <si>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</si>
  <si>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</si>
  <si>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</si>
  <si>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</si>
  <si>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</si>
  <si>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</si>
  <si>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</si>
  <si>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</si>
  <si>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</si>
  <si>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</si>
  <si>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</si>
  <si>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</si>
  <si>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</si>
  <si>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</si>
  <si>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</si>
  <si>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</si>
  <si>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</si>
  <si>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</si>
  <si>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</si>
  <si>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</si>
  <si>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</si>
  <si>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</si>
  <si>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</si>
  <si>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</si>
  <si>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</si>
  <si>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</si>
  <si>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</si>
  <si>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</si>
  <si>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</si>
  <si>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</si>
  <si>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</si>
  <si>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</si>
  <si>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</si>
  <si>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</si>
  <si>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</si>
  <si>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</si>
  <si>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</si>
  <si>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</si>
  <si>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</si>
  <si>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</si>
  <si>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</si>
  <si>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</si>
  <si>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</si>
  <si>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</si>
  <si>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</si>
  <si>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</si>
  <si>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</si>
  <si>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</si>
  <si>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</si>
  <si>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</si>
  <si>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</si>
  <si>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</si>
  <si>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</si>
  <si>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</si>
  <si>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</si>
  <si>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</si>
  <si>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</si>
  <si>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</si>
  <si>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</si>
  <si>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</si>
  <si>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</si>
  <si>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</si>
  <si>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</si>
  <si>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</si>
  <si>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</si>
  <si>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</si>
  <si>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</si>
  <si>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</si>
  <si>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</si>
  <si>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</si>
  <si>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</si>
  <si>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</si>
  <si>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</si>
  <si>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</si>
  <si>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</si>
  <si>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</si>
  <si>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</si>
  <si>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</si>
  <si>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</si>
  <si>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</si>
  <si>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</si>
  <si>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</si>
  <si>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</si>
  <si>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</si>
  <si>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</si>
  <si>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</si>
  <si>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</si>
  <si>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</si>
  <si>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</si>
  <si>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</si>
  <si>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</si>
  <si>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</si>
  <si>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</si>
  <si>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</si>
  <si>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</si>
  <si>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</si>
  <si>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</si>
  <si>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</si>
  <si>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</si>
  <si>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</si>
  <si>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</si>
  <si>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</si>
  <si>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</si>
  <si>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</si>
  <si>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</si>
  <si>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</si>
  <si>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</si>
  <si>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</si>
  <si>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</si>
  <si>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</si>
  <si>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</si>
  <si>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</si>
  <si>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</si>
  <si>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</si>
  <si>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</si>
  <si>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</si>
  <si>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</si>
  <si>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</si>
  <si>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</si>
  <si>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</si>
  <si>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</si>
  <si>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</si>
  <si>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</si>
  <si>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</si>
  <si>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</si>
  <si>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</si>
  <si>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</si>
  <si>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</si>
  <si>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</si>
  <si>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</si>
  <si>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</si>
  <si>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</si>
  <si>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</si>
  <si>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</si>
  <si>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</si>
  <si>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</si>
  <si>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</si>
  <si>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</si>
  <si>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</si>
  <si>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</si>
  <si>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</si>
  <si>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</si>
  <si>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</si>
  <si>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</si>
  <si>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</si>
  <si>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</si>
  <si>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</si>
  <si>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</si>
  <si>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</si>
  <si>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</si>
  <si>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</si>
  <si>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</si>
  <si>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</si>
  <si>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</si>
  <si>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</si>
  <si>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</si>
  <si>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</si>
  <si>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</si>
  <si>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</si>
  <si>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</si>
  <si>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</si>
  <si>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</si>
  <si>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</si>
  <si>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</si>
  <si>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</si>
  <si>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</si>
  <si>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</si>
  <si>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</si>
  <si>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</si>
  <si>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</si>
  <si>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</si>
  <si>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</si>
  <si>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</si>
  <si>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</si>
  <si>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</si>
  <si>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</si>
  <si>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</si>
  <si>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</si>
  <si>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</si>
  <si>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</si>
  <si>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</si>
  <si>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</si>
  <si>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</si>
  <si>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</si>
  <si>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</si>
  <si>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</si>
  <si>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</si>
  <si>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</si>
  <si>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</si>
  <si>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</si>
  <si>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</si>
  <si>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</si>
  <si>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</si>
  <si>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</si>
  <si>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</si>
  <si>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</si>
  <si>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</si>
  <si>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</si>
  <si>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</si>
  <si>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</si>
  <si>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</si>
  <si>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</si>
  <si>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</si>
  <si>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</si>
  <si>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</si>
  <si>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</si>
  <si>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</si>
  <si>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</si>
  <si>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</si>
  <si>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</si>
  <si>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</si>
  <si>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</si>
  <si>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</si>
  <si>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</si>
  <si>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</si>
  <si>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</si>
  <si>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</si>
  <si>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</si>
  <si>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</si>
  <si>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</si>
  <si>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</si>
  <si>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</si>
  <si>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</si>
  <si>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</si>
  <si>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</si>
  <si>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</si>
  <si>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</si>
  <si>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</si>
  <si>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</si>
  <si>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</si>
  <si>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</si>
  <si>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</si>
  <si>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</si>
  <si>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</si>
  <si>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</si>
  <si>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</si>
  <si>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</si>
  <si>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</si>
  <si>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</si>
  <si>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</si>
  <si>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</si>
  <si>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</si>
  <si>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</si>
  <si>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</si>
  <si>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</si>
  <si>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</si>
  <si>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</si>
  <si>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</si>
  <si>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</si>
  <si>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</si>
  <si>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</si>
  <si>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</si>
  <si>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</si>
  <si>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</si>
  <si>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</si>
  <si>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</si>
  <si>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</si>
  <si>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</si>
  <si>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</si>
  <si>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</si>
  <si>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</si>
  <si>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</si>
  <si>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</si>
  <si>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</si>
  <si>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</si>
  <si>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</si>
  <si>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</si>
  <si>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</si>
  <si>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</si>
  <si>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</si>
  <si>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</si>
  <si>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</si>
  <si>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</si>
  <si>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</si>
  <si>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</si>
  <si>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</si>
  <si>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</si>
  <si>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</si>
  <si>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</si>
  <si>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</si>
  <si>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</si>
  <si>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</si>
  <si>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</si>
  <si>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</si>
  <si>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</si>
  <si>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</si>
  <si>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</si>
  <si>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</si>
  <si>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</si>
  <si>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</si>
  <si>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</si>
  <si>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</si>
  <si>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</si>
  <si>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</si>
  <si>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</si>
  <si>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</si>
  <si>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</si>
  <si>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</si>
  <si>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</si>
  <si>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</si>
  <si>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</si>
  <si>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</si>
  <si>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</si>
  <si>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</si>
  <si>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</si>
  <si>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</si>
  <si>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</si>
  <si>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</si>
  <si>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</si>
  <si>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</si>
  <si>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</si>
  <si>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</si>
  <si>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</si>
  <si>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</si>
  <si>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</si>
  <si>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</si>
  <si>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</si>
  <si>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</si>
  <si>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</si>
  <si>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</si>
  <si>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</si>
  <si>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</si>
  <si>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</si>
  <si>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</si>
  <si>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</si>
  <si>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</si>
  <si>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</si>
  <si>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</si>
  <si>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</si>
  <si>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</si>
  <si>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</si>
  <si>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</si>
  <si>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</si>
  <si>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</si>
  <si>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</si>
  <si>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</si>
  <si>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</si>
  <si>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</si>
  <si>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</si>
  <si>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</si>
  <si>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</si>
  <si>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</si>
  <si>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</si>
  <si>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</si>
  <si>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</si>
  <si>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</si>
  <si>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</si>
  <si>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</si>
  <si>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</si>
  <si>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</si>
  <si>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</si>
  <si>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</si>
  <si>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</si>
  <si>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</si>
  <si>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</si>
  <si>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</si>
  <si>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</si>
  <si>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</si>
  <si>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</si>
  <si>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</si>
  <si>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</si>
  <si>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</si>
  <si>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</si>
  <si>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</si>
  <si>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</si>
  <si>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</si>
  <si>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</si>
  <si>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</si>
  <si>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</si>
  <si>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</si>
  <si>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</si>
  <si>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</si>
  <si>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</si>
  <si>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</si>
  <si>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</si>
  <si>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</si>
  <si>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</si>
  <si>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</si>
  <si>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</si>
  <si>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</si>
  <si>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</si>
  <si>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</si>
  <si>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</si>
  <si>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</si>
  <si>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</si>
  <si>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</si>
  <si>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</si>
  <si>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</si>
  <si>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</si>
  <si>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</si>
  <si>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</si>
  <si>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</si>
  <si>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</si>
  <si>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</si>
  <si>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</si>
  <si>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</si>
  <si>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</si>
  <si>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</si>
  <si>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</si>
  <si>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</si>
  <si>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</si>
  <si>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</si>
  <si>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</si>
  <si>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</si>
  <si>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</si>
  <si>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</si>
  <si>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</si>
  <si>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</si>
  <si>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</si>
  <si>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</si>
  <si>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</si>
  <si>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</si>
  <si>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</si>
  <si>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</si>
  <si>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</si>
  <si>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</si>
  <si>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</si>
  <si>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</si>
  <si>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</si>
  <si>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</si>
  <si>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</si>
  <si>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</si>
  <si>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</si>
  <si>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</si>
  <si>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</si>
  <si>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</si>
  <si>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</si>
  <si>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</si>
  <si>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</si>
  <si>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</si>
  <si>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</si>
  <si>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</si>
  <si>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</si>
  <si>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</si>
  <si>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</si>
  <si>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</si>
  <si>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</si>
  <si>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</si>
  <si>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</si>
  <si>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</si>
  <si>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</si>
  <si>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</si>
  <si>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</si>
  <si>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</si>
  <si>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</si>
  <si>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</si>
  <si>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</si>
  <si>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</si>
  <si>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</si>
  <si>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</si>
  <si>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</si>
  <si>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</si>
  <si>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</si>
  <si>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</si>
  <si>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</si>
  <si>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</si>
  <si>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</si>
  <si>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</si>
  <si>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</si>
  <si>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</si>
  <si>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</si>
  <si>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</si>
  <si>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</si>
  <si>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</si>
  <si>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</si>
  <si>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</si>
  <si>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</si>
  <si>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</si>
  <si>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</si>
  <si>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</si>
  <si>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</si>
  <si>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</si>
  <si>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</si>
  <si>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</si>
  <si>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</si>
  <si>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</si>
  <si>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</si>
  <si>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</si>
  <si>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</si>
  <si>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</si>
  <si>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</si>
  <si>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</si>
  <si>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</si>
  <si>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</si>
  <si>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</si>
  <si>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</si>
  <si>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</si>
  <si>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</si>
  <si>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</si>
  <si>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</si>
  <si>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</si>
  <si>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</si>
  <si>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</si>
  <si>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</si>
  <si>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</si>
  <si>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</si>
  <si>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</si>
  <si>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</si>
  <si>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</si>
  <si>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</si>
  <si>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</si>
  <si>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</si>
  <si>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</si>
  <si>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</si>
  <si>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</si>
  <si>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</si>
  <si>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</si>
  <si>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</si>
  <si>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</si>
  <si>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</si>
  <si>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</si>
  <si>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</si>
  <si>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</si>
  <si>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</si>
  <si>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</si>
  <si>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</si>
  <si>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</si>
  <si>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</si>
  <si>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</si>
  <si>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</si>
  <si>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</si>
  <si>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</si>
  <si>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</si>
  <si>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</si>
  <si>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</si>
  <si>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</si>
  <si>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</si>
  <si>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</si>
  <si>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</si>
  <si>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</si>
  <si>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</si>
  <si>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</si>
  <si>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</si>
  <si>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</si>
  <si>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</si>
  <si>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</si>
  <si>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</si>
  <si>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</si>
  <si>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</si>
  <si>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</si>
  <si>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</si>
  <si>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</si>
  <si>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</si>
  <si>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</si>
  <si>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</si>
  <si>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</si>
  <si>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</si>
  <si>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</si>
  <si>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</si>
  <si>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</si>
  <si>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</si>
  <si>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</si>
  <si>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</si>
  <si>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</si>
  <si>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</si>
  <si>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</si>
  <si>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</si>
  <si>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</si>
  <si>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</si>
  <si>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</si>
  <si>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</si>
  <si>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</si>
  <si>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</si>
  <si>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</si>
  <si>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</si>
  <si>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</si>
  <si>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</si>
  <si>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</si>
  <si>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</si>
  <si>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</si>
  <si>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</si>
  <si>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</si>
  <si>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</si>
  <si>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</si>
  <si>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</si>
  <si>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</si>
  <si>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</si>
  <si>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</si>
  <si>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</si>
  <si>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</si>
  <si>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</si>
  <si>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</si>
  <si>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</si>
  <si>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</si>
  <si>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</si>
  <si>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</si>
  <si>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</si>
  <si>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</si>
  <si>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</si>
  <si>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</si>
  <si>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</si>
  <si>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</si>
  <si>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</si>
  <si>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</si>
  <si>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</si>
  <si>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</si>
  <si>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</si>
  <si>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</si>
  <si>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</si>
  <si>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</si>
  <si>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</si>
  <si>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</si>
  <si>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</si>
  <si>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</si>
  <si>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</si>
  <si>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</si>
  <si>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</si>
  <si>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</si>
  <si>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</si>
  <si>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</si>
  <si>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</si>
  <si>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</si>
  <si>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</si>
  <si>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</si>
  <si>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</si>
  <si>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</si>
  <si>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</si>
  <si>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</si>
  <si>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</si>
  <si>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</si>
  <si>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</si>
  <si>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</si>
  <si>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</si>
  <si>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</si>
  <si>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</si>
  <si>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</si>
  <si>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</si>
  <si>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</si>
  <si>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</si>
  <si>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</si>
  <si>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</si>
  <si>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</si>
  <si>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</si>
  <si>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</si>
  <si>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</si>
  <si>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</si>
  <si>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</si>
  <si>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</si>
  <si>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</si>
  <si>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</si>
  <si>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</si>
  <si>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</si>
  <si>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</si>
  <si>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</si>
  <si>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</si>
  <si>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</si>
  <si>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</si>
  <si>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</si>
  <si>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</si>
  <si>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</si>
  <si>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</si>
  <si>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</si>
  <si>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</si>
  <si>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</si>
  <si>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</si>
  <si>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</si>
  <si>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</si>
  <si>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</si>
  <si>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</si>
  <si>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</si>
  <si>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</si>
  <si>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</si>
  <si>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</si>
  <si>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</si>
  <si>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</si>
  <si>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</si>
  <si>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</si>
  <si>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</si>
  <si>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</si>
  <si>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</si>
  <si>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</si>
  <si>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</si>
  <si>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</si>
  <si>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</si>
  <si>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</si>
  <si>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</si>
  <si>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</si>
  <si>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</si>
  <si>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</si>
  <si>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</si>
  <si>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</si>
  <si>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</si>
  <si>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</si>
  <si>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</si>
  <si>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</si>
  <si>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</si>
  <si>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</si>
  <si>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</si>
  <si>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</si>
  <si>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</si>
  <si>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</si>
  <si>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</si>
  <si>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</si>
  <si>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</si>
  <si>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</si>
  <si>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</si>
  <si>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</si>
  <si>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</si>
  <si>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</si>
  <si>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</si>
  <si>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</si>
  <si>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</si>
  <si>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</si>
  <si>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</si>
  <si>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</si>
  <si>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</si>
  <si>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</si>
  <si>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</si>
  <si>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</si>
  <si>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</si>
  <si>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</si>
  <si>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</si>
  <si>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</si>
  <si>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</si>
  <si>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</si>
  <si>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</si>
  <si>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</si>
  <si>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</si>
  <si>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</si>
  <si>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</si>
  <si>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</si>
  <si>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</si>
  <si>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</si>
  <si>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</si>
  <si>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</si>
  <si>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</si>
  <si>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</si>
  <si>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</si>
  <si>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</si>
  <si>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</si>
  <si>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</si>
  <si>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</si>
  <si>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</si>
  <si>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</si>
  <si>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</si>
  <si>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</si>
  <si>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</si>
  <si>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</si>
  <si>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</si>
  <si>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</si>
  <si>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</si>
  <si>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</si>
  <si>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</si>
  <si>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</si>
  <si>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</si>
  <si>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</si>
  <si>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</si>
  <si>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</si>
  <si>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</si>
  <si>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</si>
  <si>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</si>
  <si>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</si>
  <si>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</si>
  <si>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</si>
  <si>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</si>
  <si>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</si>
  <si>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</si>
  <si>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</si>
  <si>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</si>
  <si>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</si>
  <si>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</si>
  <si>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</si>
  <si>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</si>
  <si>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</si>
  <si>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</si>
  <si>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</si>
  <si>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</si>
  <si>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</si>
  <si>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</si>
  <si>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</si>
  <si>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</si>
  <si>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</si>
  <si>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</si>
  <si>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</si>
  <si>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</si>
  <si>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</si>
  <si>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</si>
  <si>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</si>
  <si>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</si>
  <si>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</si>
  <si>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</si>
  <si>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</si>
  <si>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</si>
  <si>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</si>
  <si>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</si>
  <si>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</si>
  <si>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</si>
  <si>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</si>
  <si>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</si>
  <si>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</si>
  <si>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</si>
  <si>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</si>
  <si>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</si>
  <si>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</si>
  <si>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</si>
  <si>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</si>
  <si>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</si>
  <si>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</si>
  <si>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</si>
  <si>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</si>
  <si>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</si>
  <si>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</si>
  <si>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</si>
  <si>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</si>
  <si>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</si>
  <si>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</si>
  <si>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</si>
  <si>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</si>
  <si>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</si>
  <si>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</si>
  <si>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</si>
  <si>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</si>
  <si>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</si>
  <si>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</si>
  <si>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</si>
  <si>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</si>
  <si>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</si>
  <si>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</si>
  <si>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</si>
  <si>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</si>
  <si>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</si>
  <si>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</si>
  <si>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</si>
  <si>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</si>
  <si>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</si>
  <si>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</si>
  <si>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</si>
  <si>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</si>
  <si>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</si>
  <si>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</si>
  <si>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</si>
  <si>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</si>
  <si>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</si>
  <si>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</si>
  <si>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</si>
  <si>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</si>
  <si>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</si>
  <si>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</si>
  <si>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</si>
  <si>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</si>
  <si>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</si>
  <si>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</si>
  <si>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</si>
  <si>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</si>
  <si>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</si>
  <si>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</si>
  <si>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</si>
  <si>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</si>
  <si>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</si>
  <si>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</si>
  <si>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</si>
  <si>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</si>
  <si>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</si>
  <si>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</si>
  <si>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</si>
  <si>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</si>
  <si>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</si>
  <si>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</si>
  <si>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</si>
  <si>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</si>
  <si>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</si>
  <si>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</si>
  <si>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</si>
  <si>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</si>
  <si>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</si>
  <si>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</si>
  <si>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</si>
  <si>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</si>
  <si>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</si>
  <si>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</si>
  <si>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</si>
  <si>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</si>
  <si>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</si>
  <si>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</si>
  <si>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</si>
  <si>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</si>
  <si>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</si>
  <si>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</si>
  <si>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</si>
  <si>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</si>
  <si>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</si>
  <si>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</si>
  <si>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</si>
  <si>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</si>
  <si>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</si>
  <si>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</si>
  <si>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</si>
  <si>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</si>
  <si>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</si>
  <si>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</si>
  <si>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</si>
  <si>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</si>
  <si>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</si>
  <si>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</si>
  <si>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</si>
  <si>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</si>
  <si>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</si>
  <si>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</si>
  <si>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</si>
  <si>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</si>
  <si>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</si>
  <si>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</si>
  <si>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</si>
  <si>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</si>
  <si>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</si>
  <si>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</si>
  <si>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</si>
  <si>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</si>
  <si>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</si>
  <si>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</si>
  <si>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</si>
  <si>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</si>
  <si>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</si>
  <si>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</si>
  <si>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</si>
  <si>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</si>
  <si>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</si>
  <si>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</si>
  <si>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</si>
  <si>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</si>
  <si>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</si>
  <si>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</si>
  <si>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</si>
  <si>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</si>
  <si>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</si>
  <si>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</si>
  <si>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</si>
  <si>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</si>
  <si>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</si>
  <si>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</si>
  <si>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</si>
  <si>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</si>
  <si>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</si>
  <si>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</si>
  <si>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</si>
  <si>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</si>
  <si>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</si>
  <si>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</si>
  <si>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</si>
  <si>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</si>
  <si>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</si>
  <si>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</si>
  <si>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</si>
  <si>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</si>
  <si>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</si>
  <si>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</si>
  <si>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</si>
  <si>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</si>
  <si>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</si>
  <si>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</si>
  <si>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</si>
  <si>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</si>
  <si>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</si>
  <si>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</si>
  <si>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</si>
  <si>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</si>
  <si>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</si>
  <si>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</si>
  <si>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</si>
  <si>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</si>
  <si>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</si>
  <si>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</si>
  <si>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</si>
  <si>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</si>
  <si>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</si>
  <si>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</si>
  <si>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</si>
  <si>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</si>
  <si>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</si>
  <si>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</si>
  <si>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</si>
  <si>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</si>
  <si>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</si>
  <si>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</si>
  <si>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</si>
  <si>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</si>
  <si>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</si>
  <si>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</si>
  <si>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</si>
  <si>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</si>
  <si>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</si>
  <si>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</si>
  <si>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</si>
  <si>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</si>
  <si>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</si>
  <si>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</si>
  <si>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</si>
  <si>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</si>
  <si>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</si>
  <si>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</si>
  <si>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</si>
  <si>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</si>
  <si>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</si>
  <si>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</si>
  <si>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</si>
  <si>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</si>
  <si>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</si>
  <si>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</si>
  <si>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</si>
  <si>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</si>
  <si>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</si>
  <si>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</si>
  <si>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</si>
  <si>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</si>
  <si>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</si>
  <si>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</si>
  <si>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</si>
  <si>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</si>
  <si>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</si>
  <si>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</si>
  <si>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</si>
  <si>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</si>
  <si>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</si>
  <si>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</si>
  <si>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</si>
  <si>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</si>
  <si>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</si>
  <si>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</si>
  <si>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</si>
  <si>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</si>
  <si>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</si>
  <si>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</si>
  <si>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</si>
  <si>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</si>
  <si>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</si>
  <si>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</si>
  <si>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</si>
  <si>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</si>
  <si>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</si>
  <si>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</si>
  <si>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</si>
  <si>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</si>
  <si>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</si>
  <si>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</si>
  <si>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</si>
  <si>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</si>
  <si>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</si>
  <si>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</si>
  <si>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</si>
  <si>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</si>
  <si>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</si>
  <si>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</si>
  <si>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</si>
  <si>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</si>
  <si>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</si>
  <si>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</si>
  <si>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</si>
  <si>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</si>
  <si>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</si>
  <si>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</si>
  <si>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</si>
  <si>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</si>
  <si>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</si>
  <si>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</si>
  <si>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</si>
  <si>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</si>
  <si>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</si>
  <si>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</si>
  <si>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</si>
  <si>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</si>
  <si>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</si>
  <si>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</si>
  <si>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</si>
  <si>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</si>
  <si>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</si>
  <si>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</si>
  <si>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</si>
  <si>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</si>
  <si>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</si>
  <si>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</si>
  <si>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</si>
  <si>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</si>
  <si>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</si>
  <si>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</si>
  <si>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</si>
  <si>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</si>
  <si>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</si>
  <si>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</si>
  <si>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</si>
  <si>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</si>
  <si>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</si>
  <si>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</si>
  <si>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</si>
  <si>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</si>
  <si>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</si>
  <si>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</si>
  <si>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</si>
  <si>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</si>
  <si>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</si>
  <si>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</si>
  <si>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</si>
  <si>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</si>
  <si>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</si>
  <si>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</si>
  <si>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</si>
  <si>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</si>
  <si>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</si>
  <si>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</si>
  <si>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</si>
  <si>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</si>
  <si>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</si>
  <si>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</si>
  <si>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</si>
  <si>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</si>
  <si>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</si>
  <si>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</si>
  <si>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</si>
  <si>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</si>
  <si>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</si>
  <si>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</si>
  <si>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</si>
  <si>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</si>
  <si>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</si>
  <si>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</si>
  <si>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</si>
  <si>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</si>
  <si>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</si>
  <si>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</si>
  <si>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</si>
  <si>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</si>
  <si>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</si>
  <si>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</si>
  <si>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</si>
  <si>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</si>
  <si>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</si>
  <si>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</si>
  <si>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</si>
  <si>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</si>
  <si>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</si>
  <si>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</si>
  <si>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</si>
  <si>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</si>
  <si>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</si>
  <si>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</si>
  <si>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</si>
  <si>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</si>
  <si>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</si>
  <si>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</si>
  <si>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</si>
  <si>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</si>
  <si>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</si>
  <si>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</si>
  <si>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</si>
  <si>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</si>
  <si>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</si>
  <si>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</si>
  <si>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</si>
  <si>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</si>
  <si>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</si>
  <si>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</si>
  <si>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</si>
  <si>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</si>
  <si>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</si>
  <si>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</si>
  <si>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</si>
  <si>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</si>
  <si>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</si>
  <si>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</si>
  <si>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</si>
  <si>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</si>
  <si>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</si>
  <si>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</si>
  <si>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</si>
  <si>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</si>
  <si>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</si>
  <si>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</si>
  <si>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</si>
  <si>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</si>
  <si>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</si>
  <si>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</si>
  <si>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</si>
  <si>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</si>
  <si>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</si>
  <si>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</si>
  <si>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</si>
  <si>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</si>
  <si>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</si>
  <si>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</si>
  <si>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</si>
  <si>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</si>
  <si>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</si>
  <si>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</si>
  <si>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</si>
  <si>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</si>
  <si>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</si>
  <si>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</si>
  <si>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</si>
  <si>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</si>
  <si>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</si>
  <si>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</si>
  <si>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</si>
  <si>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</si>
  <si>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</si>
  <si>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</si>
  <si>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</si>
  <si>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</si>
  <si>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</si>
  <si>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</si>
  <si>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</si>
  <si>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</si>
  <si>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</si>
  <si>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</si>
  <si>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</si>
  <si>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</si>
  <si>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</si>
  <si>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</si>
  <si>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</si>
  <si>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</si>
  <si>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</si>
  <si>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</si>
  <si>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</si>
  <si>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</si>
  <si>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</si>
  <si>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</si>
  <si>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</si>
  <si>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</si>
  <si>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</si>
  <si>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</si>
  <si>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</si>
  <si>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</si>
  <si>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</si>
  <si>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</si>
  <si>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</si>
  <si>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</si>
  <si>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</si>
  <si>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</si>
  <si>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</si>
  <si>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</si>
  <si>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</si>
  <si>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</si>
  <si>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</si>
  <si>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</si>
  <si>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</si>
  <si>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</si>
  <si>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</si>
  <si>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</si>
  <si>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</si>
  <si>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</si>
  <si>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</si>
  <si>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</si>
  <si>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</si>
  <si>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</si>
  <si>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</si>
  <si>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</si>
  <si>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</si>
  <si>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</si>
  <si>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</si>
  <si>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</si>
  <si>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</si>
  <si>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</si>
  <si>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</si>
  <si>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</si>
  <si>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</si>
  <si>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</si>
  <si>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</si>
  <si>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</si>
  <si>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</si>
  <si>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</si>
  <si>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</si>
  <si>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</si>
  <si>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</si>
  <si>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</si>
  <si>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</si>
  <si>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</si>
  <si>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</si>
  <si>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</si>
  <si>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</si>
  <si>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</si>
  <si>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</si>
  <si>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</si>
  <si>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</si>
  <si>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</si>
  <si>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</si>
  <si>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</si>
  <si>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</si>
  <si>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</si>
  <si>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</si>
  <si>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</si>
  <si>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</si>
  <si>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</si>
  <si>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</si>
  <si>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</si>
  <si>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</si>
  <si>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</si>
  <si>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</si>
  <si>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</si>
  <si>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</si>
  <si>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</si>
  <si>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</si>
  <si>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</si>
  <si>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</si>
  <si>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</si>
  <si>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</si>
  <si>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</si>
  <si>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</si>
  <si>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</si>
  <si>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</si>
  <si>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</si>
  <si>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</si>
  <si>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</si>
  <si>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</si>
  <si>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</si>
  <si>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</si>
  <si>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</si>
  <si>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</si>
  <si>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</si>
  <si>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</si>
  <si>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</si>
  <si>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</si>
  <si>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</si>
  <si>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</si>
  <si>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</si>
  <si>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</si>
  <si>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</si>
  <si>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</si>
  <si>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</si>
  <si>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</si>
  <si>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</si>
  <si>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</si>
  <si>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</si>
  <si>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</si>
  <si>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</si>
  <si>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</si>
  <si>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</si>
  <si>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</si>
  <si>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</si>
  <si>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</si>
  <si>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</si>
  <si>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</si>
  <si>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</si>
  <si>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</si>
  <si>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</si>
  <si>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</si>
  <si>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</si>
  <si>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</si>
  <si>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</si>
  <si>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</si>
  <si>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</si>
  <si>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</si>
  <si>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</si>
  <si>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</si>
  <si>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</si>
  <si>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</si>
  <si>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</si>
  <si>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</si>
  <si>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</si>
  <si>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</si>
  <si>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</si>
  <si>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</si>
  <si>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</si>
  <si>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</si>
  <si>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</si>
  <si>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</si>
  <si>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</si>
  <si>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</si>
  <si>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</si>
  <si>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</si>
  <si>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</si>
  <si>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</si>
  <si>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</si>
  <si>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</si>
  <si>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</si>
  <si>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</si>
  <si>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</si>
  <si>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</si>
  <si>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</si>
  <si>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</si>
  <si>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</si>
  <si>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</si>
  <si>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</si>
  <si>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</si>
  <si>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</si>
  <si>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</si>
  <si>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</si>
  <si>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</si>
  <si>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</si>
  <si>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</si>
  <si>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</si>
  <si>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</si>
  <si>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</si>
  <si>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</si>
  <si>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</si>
  <si>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</si>
  <si>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</si>
  <si>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</si>
  <si>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</si>
  <si>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</si>
  <si>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</si>
  <si>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</si>
  <si>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</si>
  <si>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</si>
  <si>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</si>
  <si>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</si>
  <si>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</si>
  <si>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</si>
  <si>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</si>
  <si>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</si>
  <si>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</si>
  <si>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</si>
  <si>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</si>
  <si>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</si>
  <si>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</si>
  <si>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</si>
  <si>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</si>
  <si>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</si>
  <si>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</si>
  <si>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</si>
  <si>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</si>
  <si>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</si>
  <si>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</si>
  <si>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</si>
  <si>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</si>
  <si>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</si>
  <si>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</si>
  <si>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</si>
  <si>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</si>
  <si>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</si>
  <si>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</si>
  <si>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</si>
  <si>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</si>
  <si>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</si>
  <si>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</si>
  <si>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</si>
  <si>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</si>
  <si>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</si>
  <si>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</si>
  <si>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</si>
  <si>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</si>
  <si>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</si>
  <si>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</si>
  <si>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</si>
  <si>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</si>
  <si>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</si>
  <si>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</si>
  <si>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</si>
  <si>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</si>
  <si>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</si>
  <si>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</si>
  <si>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</si>
  <si>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</si>
  <si>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</si>
  <si>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</si>
  <si>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</si>
  <si>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</si>
  <si>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</si>
  <si>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</si>
  <si>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</si>
  <si>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</si>
  <si>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</si>
  <si>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</si>
  <si>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</si>
  <si>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</si>
  <si>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</si>
  <si>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</si>
  <si>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</si>
  <si>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</si>
  <si>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</si>
  <si>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</si>
  <si>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</si>
  <si>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</si>
  <si>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</si>
  <si>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</si>
  <si>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</si>
  <si>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</si>
  <si>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</si>
  <si>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</si>
  <si>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</si>
  <si>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</si>
  <si>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</si>
  <si>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</si>
  <si>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</si>
  <si>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</si>
  <si>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</si>
  <si>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</si>
  <si>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</si>
  <si>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</si>
  <si>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</si>
  <si>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</si>
  <si>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</si>
  <si>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</si>
  <si>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</si>
  <si>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</si>
  <si>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</si>
  <si>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</si>
  <si>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</si>
  <si>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</si>
  <si>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</si>
  <si>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</si>
  <si>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</si>
  <si>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</si>
  <si>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</si>
  <si>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</si>
  <si>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</si>
  <si>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</si>
  <si>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</si>
  <si>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</si>
  <si>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</si>
  <si>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</si>
  <si>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</si>
  <si>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</si>
  <si>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</si>
  <si>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</si>
  <si>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</si>
  <si>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</si>
  <si>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</si>
  <si>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</si>
  <si>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</si>
  <si>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</si>
  <si>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</si>
  <si>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</si>
  <si>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</si>
  <si>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</si>
  <si>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</si>
  <si>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</si>
  <si>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</si>
  <si>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</si>
  <si>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</si>
  <si>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</si>
  <si>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</si>
  <si>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</si>
  <si>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</si>
  <si>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</si>
  <si>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</si>
  <si>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</si>
  <si>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</si>
  <si>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</si>
  <si>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</si>
  <si>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</si>
  <si>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</si>
  <si>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</si>
  <si>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</si>
  <si>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</si>
  <si>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</si>
  <si>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</si>
  <si>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</si>
  <si>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</si>
  <si>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</si>
  <si>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</si>
  <si>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</si>
  <si>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</si>
  <si>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</si>
  <si>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</si>
  <si>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</si>
  <si>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</si>
  <si>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</si>
  <si>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</si>
  <si>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</si>
  <si>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</si>
  <si>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</si>
  <si>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</si>
  <si>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</si>
  <si>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</si>
  <si>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</si>
  <si>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</si>
  <si>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</si>
  <si>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</si>
  <si>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</si>
  <si>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</si>
  <si>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</si>
  <si>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</si>
  <si>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</si>
  <si>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</si>
  <si>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</si>
  <si>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</si>
  <si>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</si>
  <si>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</si>
  <si>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</si>
  <si>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</si>
  <si>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</si>
  <si>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</si>
  <si>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</si>
  <si>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</si>
  <si>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</si>
  <si>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</si>
  <si>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</si>
  <si>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</si>
  <si>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</si>
  <si>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</si>
  <si>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</si>
  <si>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</si>
  <si>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</si>
  <si>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</si>
  <si>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</si>
  <si>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</si>
  <si>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</si>
  <si>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</si>
  <si>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</si>
  <si>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</si>
  <si>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</si>
  <si>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</si>
  <si>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</si>
  <si>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</si>
  <si>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</si>
  <si>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</si>
  <si>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</si>
  <si>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</si>
  <si>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</si>
  <si>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</si>
  <si>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</si>
  <si>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</si>
  <si>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</si>
  <si>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</si>
  <si>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</si>
  <si>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</si>
  <si>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</si>
  <si>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</si>
  <si>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</si>
  <si>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</si>
  <si>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</si>
  <si>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</si>
  <si>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</si>
  <si>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</si>
  <si>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</si>
  <si>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</si>
  <si>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</si>
  <si>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</si>
  <si>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</si>
  <si>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</si>
  <si>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</si>
  <si>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</si>
  <si>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</si>
  <si>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</si>
  <si>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</si>
  <si>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</si>
  <si>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</si>
  <si>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</si>
  <si>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</si>
  <si>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</si>
  <si>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</si>
  <si>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</si>
  <si>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</si>
  <si>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</si>
  <si>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</si>
  <si>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</si>
  <si>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</si>
  <si>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</si>
  <si>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</si>
  <si>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</si>
  <si>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</si>
  <si>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</si>
  <si>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</si>
  <si>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</si>
  <si>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</si>
  <si>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</si>
  <si>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</si>
  <si>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</si>
  <si>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</si>
  <si>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</si>
  <si>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</si>
  <si>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</si>
  <si>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</si>
  <si>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</si>
  <si>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</si>
  <si>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</si>
  <si>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</si>
  <si>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</si>
  <si>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</si>
  <si>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</si>
  <si>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</si>
  <si>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</si>
  <si>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</si>
  <si>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</si>
  <si>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</si>
  <si>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</si>
  <si>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</si>
  <si>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</si>
  <si>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</si>
  <si>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</si>
  <si>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</si>
  <si>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</si>
  <si>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</si>
  <si>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</si>
  <si>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</si>
  <si>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</si>
  <si>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</si>
  <si>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</si>
  <si>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</si>
  <si>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</si>
  <si>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</si>
  <si>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</si>
  <si>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</si>
  <si>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</si>
  <si>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</si>
  <si>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</si>
  <si>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</si>
  <si>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</si>
  <si>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</si>
  <si>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</si>
  <si>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</si>
  <si>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</si>
  <si>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</si>
  <si>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</si>
  <si>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</si>
  <si>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</si>
  <si>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</si>
  <si>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</si>
  <si>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</si>
  <si>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</si>
  <si>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</si>
  <si>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</si>
  <si>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</si>
  <si>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</si>
  <si>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</si>
  <si>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</si>
  <si>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</si>
  <si>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</si>
  <si>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</si>
  <si>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</si>
  <si>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</si>
  <si>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</si>
  <si>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</si>
  <si>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</si>
  <si>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</si>
  <si>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</si>
  <si>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</si>
  <si>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</si>
  <si>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</si>
  <si>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</si>
  <si>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</si>
  <si>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</si>
  <si>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</si>
  <si>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</si>
  <si>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</si>
  <si>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</si>
  <si>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</si>
  <si>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</si>
  <si>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</si>
  <si>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</si>
  <si>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</si>
  <si>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</si>
  <si>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</si>
  <si>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</si>
  <si>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</si>
  <si>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</si>
  <si>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</si>
  <si>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</si>
  <si>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</si>
  <si>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</si>
  <si>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</si>
  <si>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</si>
  <si>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</si>
  <si>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</si>
  <si>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</si>
  <si>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</si>
  <si>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</si>
  <si>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</si>
  <si>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</si>
  <si>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</si>
  <si>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</si>
  <si>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</si>
  <si>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</si>
  <si>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</si>
  <si>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</si>
  <si>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</si>
  <si>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</si>
  <si>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</si>
  <si>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</si>
  <si>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</si>
  <si>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</si>
  <si>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</si>
  <si>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</si>
  <si>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</si>
  <si>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</si>
  <si>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</si>
  <si>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</si>
  <si>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</si>
  <si>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</si>
  <si>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</si>
  <si>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</si>
  <si>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</si>
  <si>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</si>
  <si>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</si>
  <si>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</si>
  <si>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</si>
  <si>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</si>
  <si>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</si>
  <si>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</si>
  <si>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</si>
  <si>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</si>
  <si>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</si>
  <si>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</si>
  <si>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</si>
  <si>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</si>
  <si>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</si>
  <si>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</si>
  <si>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</si>
  <si>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</si>
  <si>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</si>
  <si>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</si>
  <si>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</si>
  <si>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</si>
  <si>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</si>
  <si>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</si>
  <si>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</si>
  <si>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</si>
  <si>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</si>
  <si>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</si>
  <si>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</si>
  <si>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</si>
  <si>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</si>
  <si>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</si>
  <si>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</si>
  <si>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</si>
  <si>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</si>
  <si>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</si>
  <si>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</si>
  <si>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</si>
  <si>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</si>
  <si>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</si>
  <si>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</si>
  <si>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</si>
  <si>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</si>
  <si>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</si>
  <si>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</si>
  <si>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</si>
  <si>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</si>
  <si>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</si>
  <si>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</si>
  <si>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</si>
  <si>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</si>
  <si>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</si>
  <si>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</si>
  <si>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</si>
  <si>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</si>
  <si>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</si>
  <si>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</si>
  <si>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</si>
  <si>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</si>
  <si>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</si>
  <si>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</si>
  <si>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</si>
  <si>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</si>
  <si>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</si>
  <si>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</si>
  <si>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</si>
  <si>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</si>
  <si>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</si>
  <si>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</si>
  <si>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</si>
  <si>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</si>
  <si>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</si>
  <si>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</si>
  <si>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</si>
  <si>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</si>
  <si>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</si>
  <si>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</si>
  <si>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</si>
  <si>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</si>
  <si>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</si>
  <si>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</si>
  <si>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</si>
  <si>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</si>
  <si>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</si>
  <si>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</si>
  <si>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</si>
  <si>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</si>
  <si>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</si>
  <si>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</si>
  <si>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</si>
  <si>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</si>
  <si>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</si>
  <si>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</si>
  <si>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</si>
  <si>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</si>
  <si>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</si>
  <si>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</si>
  <si>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</si>
  <si>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</si>
  <si>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</si>
  <si>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</si>
  <si>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</si>
  <si>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</si>
  <si>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</si>
  <si>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</si>
  <si>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</si>
  <si>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</si>
  <si>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</si>
  <si>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</si>
  <si>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</si>
  <si>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</si>
  <si>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</si>
  <si>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</si>
  <si>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</si>
  <si>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</si>
  <si>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</si>
  <si>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</si>
  <si>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</si>
  <si>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</si>
  <si>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</si>
  <si>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</si>
  <si>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</si>
  <si>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</si>
  <si>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</si>
  <si>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</si>
  <si>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</si>
  <si>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</si>
  <si>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</si>
  <si>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</si>
  <si>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</si>
  <si>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</si>
  <si>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</si>
  <si>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</si>
  <si>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</si>
  <si>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</si>
  <si>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</si>
  <si>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</si>
  <si>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</si>
  <si>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</si>
  <si>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</si>
  <si>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</si>
  <si>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</si>
  <si>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</si>
  <si>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</si>
  <si>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</si>
  <si>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</si>
  <si>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</si>
  <si>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</si>
  <si>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</si>
  <si>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</si>
  <si>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</si>
  <si>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</si>
  <si>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</si>
  <si>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</si>
  <si>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</si>
  <si>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</si>
  <si>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</si>
  <si>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</si>
  <si>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</si>
  <si>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</si>
  <si>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</si>
  <si>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</si>
  <si>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</si>
  <si>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</si>
  <si>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</si>
  <si>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</si>
  <si>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</si>
  <si>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</si>
  <si>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</si>
  <si>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</si>
  <si>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</si>
  <si>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</si>
  <si>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</si>
  <si>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</si>
  <si>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</si>
  <si>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</si>
  <si>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</si>
  <si>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</si>
  <si>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</si>
  <si>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</si>
  <si>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</si>
  <si>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</si>
  <si>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</si>
  <si>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</si>
  <si>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</si>
  <si>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</si>
  <si>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</si>
  <si>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</si>
  <si>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</si>
  <si>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</si>
  <si>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</si>
  <si>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</si>
  <si>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</si>
  <si>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</si>
  <si>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</si>
  <si>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</si>
  <si>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</si>
  <si>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</si>
  <si>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</si>
  <si>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</si>
  <si>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</si>
  <si>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</si>
  <si>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</si>
  <si>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</si>
  <si>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</si>
  <si>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</si>
  <si>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</si>
  <si>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</si>
  <si>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</si>
  <si>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</si>
  <si>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</si>
  <si>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</si>
  <si>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</si>
  <si>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</si>
  <si>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</si>
  <si>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</si>
  <si>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</si>
  <si>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</si>
  <si>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</si>
  <si>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</si>
  <si>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</si>
  <si>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</si>
  <si>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</si>
  <si>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</si>
  <si>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</si>
  <si>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</si>
  <si>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</si>
  <si>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</si>
  <si>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</si>
  <si>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</si>
  <si>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</si>
  <si>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</si>
  <si>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</si>
  <si>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</si>
  <si>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</si>
  <si>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</si>
  <si>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</si>
  <si>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</si>
  <si>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</si>
  <si>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</si>
  <si>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</si>
  <si>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</si>
  <si>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</si>
  <si>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</si>
  <si>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</si>
  <si>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</si>
  <si>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</si>
  <si>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</si>
  <si>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</si>
  <si>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</si>
  <si>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</si>
  <si>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</si>
  <si>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</si>
  <si>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</si>
  <si>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</si>
  <si>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</si>
  <si>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</si>
  <si>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</si>
  <si>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</si>
  <si>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</si>
  <si>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</si>
  <si>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</si>
  <si>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</si>
  <si>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</si>
  <si>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</si>
  <si>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</si>
  <si>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</si>
  <si>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</si>
  <si>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</si>
  <si>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</si>
  <si>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</si>
  <si>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</si>
  <si>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</si>
  <si>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</si>
  <si>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</si>
  <si>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</si>
  <si>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</si>
  <si>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</si>
  <si>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</si>
  <si>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</si>
  <si>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</si>
  <si>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</si>
  <si>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</si>
  <si>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</si>
  <si>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</si>
  <si>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</si>
  <si>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</si>
  <si>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</si>
  <si>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</si>
  <si>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</si>
  <si>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</si>
  <si>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</si>
  <si>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</si>
  <si>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</si>
  <si>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</si>
  <si>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</si>
  <si>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</si>
  <si>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</si>
  <si>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</si>
  <si>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</si>
  <si>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</si>
  <si>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</si>
  <si>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</si>
  <si>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</si>
  <si>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</si>
  <si>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</si>
  <si>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</si>
  <si>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</si>
  <si>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</si>
  <si>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</si>
  <si>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</si>
  <si>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</si>
  <si>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</si>
  <si>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</si>
  <si>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</si>
  <si>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</si>
  <si>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</si>
  <si>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</si>
  <si>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</si>
  <si>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</si>
  <si>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</si>
  <si>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</si>
  <si>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</si>
  <si>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</si>
  <si>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</si>
  <si>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</si>
  <si>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</si>
  <si>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</si>
  <si>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</si>
  <si>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</si>
  <si>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</si>
  <si>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</si>
  <si>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</si>
  <si>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</si>
  <si>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</si>
  <si>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</si>
  <si>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</si>
  <si>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</si>
  <si>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</si>
  <si>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</si>
  <si>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</si>
  <si>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</si>
  <si>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</si>
  <si>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</si>
  <si>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</si>
  <si>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</si>
  <si>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</si>
  <si>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</si>
  <si>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</si>
  <si>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</si>
  <si>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</si>
  <si>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</si>
  <si>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</si>
  <si>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</si>
  <si>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</si>
  <si>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</si>
  <si>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</si>
  <si>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</si>
  <si>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</si>
  <si>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</si>
  <si>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</si>
  <si>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</si>
  <si>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</si>
  <si>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</si>
  <si>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</si>
  <si>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</si>
  <si>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</si>
  <si>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</si>
  <si>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</si>
  <si>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</si>
  <si>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</si>
  <si>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</si>
  <si>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</si>
  <si>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</si>
  <si>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</si>
  <si>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</si>
  <si>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</si>
  <si>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</si>
  <si>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</si>
  <si>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</si>
  <si>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</si>
  <si>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</si>
  <si>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</si>
  <si>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</si>
  <si>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</si>
  <si>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</si>
  <si>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</si>
  <si>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</si>
  <si>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</si>
  <si>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</si>
  <si>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</si>
  <si>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</si>
  <si>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</si>
  <si>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</si>
  <si>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</si>
  <si>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</si>
  <si>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</si>
  <si>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</si>
  <si>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</si>
  <si>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</si>
  <si>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</si>
  <si>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</si>
  <si>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</si>
  <si>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</si>
  <si>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</si>
  <si>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</si>
  <si>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</si>
  <si>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</si>
  <si>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</si>
  <si>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</si>
  <si>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</si>
  <si>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</si>
  <si>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</si>
  <si>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</si>
  <si>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</si>
  <si>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</si>
  <si>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</si>
  <si>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</si>
  <si>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</si>
  <si>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</si>
  <si>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</si>
  <si>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</si>
  <si>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</si>
  <si>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</si>
  <si>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</si>
  <si>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</si>
  <si>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</si>
  <si>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</si>
  <si>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</si>
  <si>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</si>
  <si>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</si>
  <si>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</si>
  <si>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</si>
  <si>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</si>
  <si>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</si>
  <si>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</si>
  <si>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</si>
  <si>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</si>
  <si>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</si>
  <si>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</si>
  <si>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</si>
  <si>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</si>
  <si>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</si>
  <si>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</si>
  <si>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</si>
  <si>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</si>
  <si>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</si>
  <si>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</si>
  <si>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</si>
  <si>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</si>
  <si>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</si>
  <si>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</si>
  <si>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</si>
  <si>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</si>
  <si>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</si>
  <si>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</si>
  <si>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</si>
  <si>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</si>
  <si>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</si>
  <si>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</si>
  <si>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</si>
  <si>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</si>
  <si>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</si>
  <si>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</si>
  <si>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</si>
  <si>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</si>
  <si>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</si>
  <si>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</si>
  <si>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</si>
  <si>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</si>
  <si>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</si>
  <si>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</si>
  <si>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</si>
  <si>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</si>
  <si>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</si>
  <si>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</si>
  <si>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</si>
  <si>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</si>
  <si>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</si>
  <si>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</si>
  <si>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</si>
  <si>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</si>
  <si>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</si>
  <si>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</si>
  <si>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</si>
  <si>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</si>
  <si>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</si>
  <si>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</si>
  <si>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</si>
  <si>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</si>
  <si>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</si>
  <si>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</si>
  <si>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</si>
  <si>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</si>
  <si>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</si>
  <si>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</si>
  <si>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</si>
  <si>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</si>
  <si>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</si>
  <si>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</si>
  <si>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</si>
  <si>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</si>
  <si>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</si>
  <si>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</si>
  <si>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</si>
  <si>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</si>
  <si>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</si>
  <si>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</si>
  <si>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</si>
  <si>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</si>
  <si>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</si>
  <si>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</si>
  <si>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</si>
  <si>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</si>
  <si>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</si>
  <si>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</si>
  <si>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</si>
  <si>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</si>
  <si>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</si>
  <si>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</si>
  <si>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</si>
  <si>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</si>
  <si>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</si>
  <si>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</si>
  <si>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</si>
  <si>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</si>
  <si>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</si>
  <si>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</si>
  <si>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</si>
  <si>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</si>
  <si>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</si>
  <si>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</si>
  <si>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</si>
  <si>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</si>
  <si>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</si>
  <si>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</si>
  <si>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</si>
  <si>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</si>
  <si>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</si>
  <si>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</si>
  <si>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</si>
  <si>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</si>
  <si>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</si>
  <si>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</si>
  <si>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</si>
  <si>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</si>
  <si>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</si>
  <si>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</si>
  <si>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</si>
  <si>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</si>
  <si>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</si>
  <si>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</si>
  <si>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</si>
  <si>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</si>
  <si>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</si>
  <si>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</si>
  <si>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</si>
  <si>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</si>
  <si>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</si>
  <si>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</si>
  <si>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</si>
  <si>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</si>
  <si>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</si>
  <si>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</si>
  <si>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</si>
  <si>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</si>
  <si>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</si>
  <si>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</si>
  <si>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</si>
  <si>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</si>
  <si>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</si>
  <si>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</si>
  <si>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</si>
  <si>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</si>
  <si>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</si>
  <si>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</si>
  <si>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</si>
  <si>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</si>
  <si>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</si>
  <si>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</si>
  <si>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</si>
  <si>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</si>
  <si>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</si>
  <si>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</si>
  <si>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</si>
  <si>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</si>
  <si>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</si>
  <si>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</si>
  <si>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</si>
  <si>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</si>
  <si>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</si>
  <si>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</si>
  <si>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</si>
  <si>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</si>
  <si>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</si>
  <si>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</si>
  <si>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</si>
  <si>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</si>
  <si>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</si>
  <si>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</si>
  <si>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</si>
  <si>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</si>
  <si>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</si>
  <si>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</si>
  <si>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</si>
  <si>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</si>
  <si>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</si>
  <si>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</si>
  <si>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</si>
  <si>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</si>
  <si>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</si>
  <si>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</si>
  <si>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</si>
  <si>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</si>
  <si>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</si>
  <si>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</si>
  <si>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</si>
  <si>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</si>
  <si>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</si>
  <si>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</si>
  <si>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</si>
  <si>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</si>
  <si>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</si>
  <si>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</si>
  <si>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</si>
  <si>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</si>
  <si>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</si>
  <si>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</si>
  <si>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</si>
  <si>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</si>
  <si>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</si>
  <si>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</si>
  <si>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</si>
  <si>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</si>
  <si>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</si>
  <si>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</si>
  <si>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</si>
  <si>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</si>
  <si>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</si>
  <si>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</si>
  <si>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</si>
  <si>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</si>
  <si>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</si>
  <si>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</si>
  <si>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</si>
  <si>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</si>
  <si>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</si>
  <si>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</si>
  <si>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</si>
  <si>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</si>
  <si>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</si>
  <si>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</si>
  <si>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</si>
  <si>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</si>
  <si>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</si>
  <si>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</si>
  <si>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</si>
  <si>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</si>
  <si>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</si>
  <si>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</si>
  <si>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</si>
  <si>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</si>
  <si>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</si>
  <si>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</si>
  <si>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</si>
  <si>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</si>
  <si>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</si>
  <si>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</si>
  <si>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</si>
  <si>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</si>
  <si>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</si>
  <si>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</si>
  <si>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</si>
  <si>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</si>
  <si>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</si>
  <si>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</si>
  <si>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</si>
  <si>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</si>
  <si>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</si>
  <si>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</si>
  <si>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</si>
  <si>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</si>
  <si>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</si>
  <si>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</si>
  <si>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</si>
  <si>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</si>
  <si>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</si>
  <si>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</si>
  <si>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</si>
  <si>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</si>
  <si>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</si>
  <si>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</si>
  <si>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</si>
  <si>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</si>
  <si>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</si>
  <si>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</si>
  <si>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</si>
  <si>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</si>
  <si>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</si>
  <si>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</si>
  <si>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</si>
  <si>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</si>
  <si>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</si>
  <si>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</si>
  <si>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</si>
  <si>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</si>
  <si>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</si>
  <si>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</si>
  <si>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</si>
  <si>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</si>
  <si>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</si>
  <si>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</si>
  <si>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</si>
  <si>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</si>
  <si>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</si>
  <si>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</si>
  <si>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</si>
  <si>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</si>
  <si>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</si>
  <si>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</si>
  <si>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</si>
  <si>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</si>
  <si>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</si>
  <si>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</si>
  <si>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</si>
  <si>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</si>
  <si>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</si>
  <si>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</si>
  <si>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</si>
  <si>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</si>
  <si>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</si>
  <si>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</si>
  <si>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</si>
  <si>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</si>
  <si>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</si>
  <si>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</si>
  <si>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</si>
  <si>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</si>
  <si>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</si>
  <si>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</si>
  <si>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</si>
  <si>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</si>
  <si>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</si>
  <si>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</si>
  <si>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</si>
  <si>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</si>
  <si>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</si>
  <si>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</si>
  <si>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</si>
  <si>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</si>
  <si>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</si>
  <si>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</si>
  <si>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</si>
  <si>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</si>
  <si>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</si>
  <si>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</si>
  <si>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</si>
  <si>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</si>
  <si>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</si>
  <si>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</si>
  <si>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</si>
  <si>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</si>
  <si>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</si>
  <si>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</si>
  <si>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</si>
  <si>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</si>
  <si>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</si>
  <si>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</si>
  <si>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</si>
  <si>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</si>
  <si>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</si>
  <si>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</si>
  <si>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</si>
  <si>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</si>
  <si>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</si>
  <si>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</si>
  <si>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</si>
  <si>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</si>
  <si>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</si>
  <si>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</si>
  <si>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</si>
  <si>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</si>
  <si>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</si>
  <si>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</si>
  <si>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</si>
  <si>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</si>
  <si>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</si>
  <si>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</si>
  <si>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</si>
  <si>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</si>
  <si>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</si>
  <si>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</si>
  <si>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</si>
  <si>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</si>
  <si>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</si>
  <si>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</si>
  <si>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</si>
  <si>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</si>
  <si>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</si>
  <si>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</si>
  <si>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</si>
  <si>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</si>
  <si>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</si>
  <si>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</si>
  <si>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</si>
  <si>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</si>
  <si>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</si>
  <si>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</si>
  <si>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</si>
  <si>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</si>
  <si>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</si>
  <si>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</si>
  <si>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</si>
  <si>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</si>
  <si>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</si>
  <si>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</si>
  <si>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</si>
  <si>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</si>
  <si>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</si>
  <si>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</si>
  <si>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</si>
  <si>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</si>
  <si>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</si>
  <si>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</si>
  <si>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</si>
  <si>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</si>
  <si>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</si>
  <si>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</si>
  <si>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</si>
  <si>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</si>
  <si>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</si>
  <si>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</si>
  <si>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</si>
  <si>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</si>
  <si>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</si>
  <si>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</si>
  <si>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</si>
  <si>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</si>
  <si>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</si>
  <si>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</si>
  <si>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</si>
  <si>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</si>
  <si>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</si>
  <si>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</si>
  <si>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</si>
  <si>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</si>
  <si>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</si>
  <si>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</si>
  <si>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</si>
  <si>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</si>
  <si>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</si>
  <si>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</si>
  <si>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</si>
  <si>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</si>
  <si>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</si>
  <si>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</si>
  <si>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</si>
  <si>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</si>
  <si>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</si>
  <si>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</si>
  <si>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</si>
  <si>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</si>
  <si>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</si>
  <si>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</si>
  <si>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</si>
  <si>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</si>
  <si>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</si>
  <si>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</si>
  <si>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</si>
  <si>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</si>
  <si>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</si>
  <si>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</si>
  <si>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</si>
  <si>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</si>
  <si>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</si>
  <si>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</si>
  <si>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</si>
  <si>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</si>
  <si>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</si>
  <si>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</si>
  <si>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</si>
  <si>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</si>
  <si>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</si>
  <si>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</si>
  <si>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</si>
  <si>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</si>
  <si>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</si>
  <si>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</si>
  <si>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</si>
  <si>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</si>
  <si>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</si>
  <si>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</si>
  <si>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</si>
  <si>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</si>
  <si>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</si>
  <si>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</si>
  <si>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</si>
  <si>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</si>
  <si>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</si>
  <si>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</si>
  <si>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</si>
  <si>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</si>
  <si>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</si>
  <si>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</si>
  <si>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</si>
  <si>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</si>
  <si>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</si>
  <si>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</si>
  <si>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</si>
  <si>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</si>
  <si>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</si>
  <si>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</si>
  <si>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</si>
  <si>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</si>
  <si>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</si>
  <si>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</si>
  <si>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</si>
  <si>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</si>
  <si>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</si>
  <si>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</si>
  <si>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</si>
  <si>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</si>
  <si>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</si>
  <si>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</si>
  <si>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</si>
  <si>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</si>
  <si>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</si>
  <si>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</si>
  <si>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</si>
  <si>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</si>
  <si>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</si>
  <si>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</si>
  <si>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</si>
  <si>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</si>
  <si>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</si>
  <si>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</si>
  <si>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</si>
  <si>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</si>
  <si>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</si>
  <si>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</si>
  <si>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</si>
  <si>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</si>
  <si>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</si>
  <si>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</si>
  <si>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</si>
  <si>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</si>
  <si>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</si>
  <si>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</si>
  <si>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</si>
  <si>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</si>
  <si>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</si>
  <si>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</si>
  <si>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</si>
  <si>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</si>
  <si>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</si>
  <si>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</si>
  <si>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</si>
  <si>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</si>
  <si>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</si>
  <si>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</si>
  <si>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</si>
  <si>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</si>
  <si>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</si>
  <si>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</si>
  <si>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</si>
  <si>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</si>
  <si>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</si>
  <si>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</si>
  <si>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</si>
  <si>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</si>
  <si>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</si>
  <si>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</si>
  <si>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</si>
  <si>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</si>
  <si>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</si>
  <si>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</si>
  <si>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</si>
  <si>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</si>
  <si>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</si>
  <si>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</si>
  <si>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</si>
  <si>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</si>
  <si>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</si>
  <si>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</si>
  <si>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</si>
  <si>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</si>
  <si>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</si>
  <si>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</si>
  <si>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</si>
  <si>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</si>
  <si>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</si>
  <si>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</si>
  <si>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</si>
  <si>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</si>
  <si>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</si>
  <si>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</si>
  <si>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</si>
  <si>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</si>
  <si>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</si>
  <si>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</si>
  <si>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</si>
  <si>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</si>
  <si>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</si>
  <si>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</si>
  <si>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</si>
  <si>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</si>
  <si>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</si>
  <si>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</si>
  <si>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</si>
  <si>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</si>
  <si>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</si>
  <si>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</si>
  <si>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</si>
  <si>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</si>
  <si>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</si>
  <si>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</si>
  <si>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</si>
  <si>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</si>
  <si>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</si>
  <si>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</si>
  <si>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</si>
  <si>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</si>
  <si>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</si>
  <si>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</si>
  <si>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</si>
  <si>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</si>
  <si>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</si>
  <si>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</si>
  <si>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</si>
  <si>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</si>
  <si>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</si>
  <si>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</si>
  <si>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</si>
  <si>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</si>
  <si>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</si>
  <si>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</si>
  <si>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</si>
  <si>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</si>
  <si>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</si>
  <si>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</si>
  <si>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</si>
  <si>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</si>
  <si>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</si>
  <si>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</si>
  <si>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</si>
  <si>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</si>
  <si>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</si>
  <si>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</si>
  <si>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</si>
  <si>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</si>
  <si>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</si>
  <si>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</si>
  <si>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</si>
  <si>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</si>
  <si>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</si>
  <si>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</si>
  <si>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</si>
  <si>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</si>
  <si>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</si>
  <si>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</si>
  <si>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</si>
  <si>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</si>
  <si>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</si>
  <si>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</si>
  <si>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</si>
  <si>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</si>
  <si>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</si>
  <si>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</si>
  <si>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</si>
  <si>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</si>
  <si>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</si>
  <si>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</si>
  <si>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</si>
  <si>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</si>
  <si>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</si>
  <si>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</si>
  <si>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</si>
  <si>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</si>
  <si>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</si>
  <si>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</si>
  <si>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</si>
  <si>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</si>
  <si>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</si>
  <si>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</si>
  <si>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</si>
  <si>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</si>
  <si>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</si>
  <si>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</si>
  <si>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</si>
  <si>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</si>
  <si>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</si>
  <si>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</si>
  <si>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</si>
  <si>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</si>
  <si>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</si>
  <si>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</si>
  <si>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</si>
  <si>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</si>
  <si>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</si>
  <si>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</si>
  <si>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</si>
  <si>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</si>
  <si>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</si>
  <si>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</si>
  <si>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</si>
  <si>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</si>
  <si>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</si>
  <si>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</si>
  <si>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</si>
  <si>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</si>
  <si>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</si>
  <si>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</si>
  <si>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</si>
  <si>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</si>
  <si>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</si>
  <si>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</si>
  <si>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</si>
  <si>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</si>
  <si>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</si>
  <si>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</si>
  <si>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</si>
  <si>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</si>
  <si>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</si>
  <si>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</si>
  <si>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</si>
  <si>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</si>
  <si>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</si>
  <si>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</si>
  <si>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</si>
  <si>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</si>
  <si>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</si>
  <si>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</si>
  <si>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</si>
  <si>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</si>
  <si>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</si>
  <si>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</si>
  <si>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</si>
  <si>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</si>
  <si>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</si>
  <si>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</si>
  <si>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</si>
  <si>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</si>
  <si>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</si>
  <si>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</si>
  <si>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</si>
  <si>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</si>
  <si>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</si>
  <si>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</si>
  <si>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</si>
  <si>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</si>
  <si>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</si>
  <si>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</si>
  <si>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</si>
  <si>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</si>
  <si>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</si>
  <si>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</si>
  <si>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</si>
  <si>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</si>
  <si>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</si>
  <si>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</si>
  <si>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</si>
  <si>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</si>
  <si>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</si>
  <si>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</si>
  <si>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</si>
  <si>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</si>
  <si>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</si>
  <si>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</si>
  <si>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</si>
  <si>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</si>
  <si>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</si>
  <si>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</si>
  <si>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</si>
  <si>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</si>
  <si>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</si>
  <si>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</si>
  <si>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</si>
  <si>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</si>
  <si>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</si>
  <si>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</si>
  <si>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</si>
  <si>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</si>
  <si>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</si>
  <si>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</si>
  <si>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</si>
  <si>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</si>
  <si>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</si>
  <si>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</si>
  <si>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</si>
  <si>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</si>
  <si>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</si>
  <si>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</si>
  <si>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</si>
  <si>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</si>
  <si>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</si>
  <si>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</si>
  <si>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</si>
  <si>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</si>
  <si>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</si>
  <si>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</si>
  <si>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</si>
  <si>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</si>
  <si>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</si>
  <si>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</si>
  <si>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</si>
  <si>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</si>
  <si>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</si>
  <si>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</si>
  <si>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</si>
  <si>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</si>
  <si>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</si>
  <si>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</si>
  <si>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</si>
  <si>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</si>
  <si>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</si>
  <si>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</si>
  <si>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</si>
  <si>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</si>
  <si>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</si>
  <si>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</si>
  <si>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</si>
  <si>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</si>
  <si>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</si>
  <si>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</si>
  <si>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</si>
  <si>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</si>
  <si>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</si>
  <si>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</si>
  <si>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</si>
  <si>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</si>
  <si>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</si>
  <si>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</si>
  <si>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</si>
  <si>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</si>
  <si>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</si>
  <si>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</si>
  <si>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</si>
  <si>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</si>
  <si>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</si>
  <si>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</si>
  <si>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</si>
  <si>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</si>
  <si>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</si>
  <si>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</si>
  <si>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</si>
  <si>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</si>
  <si>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</si>
  <si>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</si>
  <si>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</si>
  <si>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</si>
  <si>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</si>
  <si>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</si>
  <si>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</si>
  <si>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</si>
  <si>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</si>
  <si>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</si>
  <si>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</si>
  <si>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</si>
  <si>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</si>
  <si>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</si>
  <si>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</si>
  <si>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</si>
  <si>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</si>
  <si>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</si>
  <si>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</si>
  <si>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</si>
  <si>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</si>
  <si>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</si>
  <si>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</si>
  <si>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</si>
  <si>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</si>
  <si>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</si>
  <si>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</si>
  <si>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</si>
  <si>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</si>
  <si>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</si>
  <si>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</si>
  <si>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</si>
  <si>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</si>
  <si>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</si>
  <si>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</si>
  <si>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</si>
  <si>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</si>
  <si>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</si>
  <si>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</si>
  <si>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</si>
  <si>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</si>
  <si>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</si>
  <si>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</si>
  <si>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</si>
  <si>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</si>
  <si>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</si>
  <si>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</si>
  <si>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</si>
  <si>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</si>
  <si>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</si>
  <si>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</si>
  <si>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</si>
  <si>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</si>
  <si>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</si>
  <si>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</si>
  <si>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</si>
  <si>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</si>
  <si>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</si>
  <si>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</si>
  <si>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</si>
  <si>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</si>
  <si>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</si>
  <si>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</si>
  <si>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</si>
  <si>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</si>
  <si>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</si>
  <si>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</si>
  <si>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</si>
  <si>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</si>
  <si>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</si>
  <si>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</si>
  <si>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</si>
  <si>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</si>
  <si>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</si>
  <si>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</si>
  <si>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</si>
  <si>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</si>
  <si>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</si>
  <si>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</si>
  <si>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</si>
  <si>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</si>
  <si>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</si>
  <si>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</si>
  <si>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</si>
  <si>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</si>
  <si>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</si>
  <si>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</si>
  <si>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</si>
  <si>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</si>
  <si>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</si>
  <si>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</si>
  <si>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</si>
  <si>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</si>
  <si>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</si>
  <si>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</si>
  <si>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</si>
  <si>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</si>
  <si>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</si>
  <si>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</si>
  <si>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</si>
  <si>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</si>
  <si>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</si>
  <si>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</si>
  <si>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</si>
  <si>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</si>
  <si>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</si>
  <si>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</si>
  <si>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</si>
  <si>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</si>
  <si>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</si>
  <si>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</si>
  <si>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</si>
  <si>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</si>
  <si>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</si>
  <si>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</si>
  <si>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</si>
  <si>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</si>
  <si>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</si>
  <si>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</si>
  <si>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</si>
  <si>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</si>
  <si>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</si>
  <si>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</si>
  <si>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</si>
  <si>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</si>
  <si>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</si>
  <si>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</si>
  <si>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</si>
  <si>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</si>
  <si>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</si>
  <si>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</si>
  <si>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</si>
  <si>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</si>
  <si>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</si>
  <si>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</si>
  <si>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</si>
  <si>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</si>
  <si>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</si>
  <si>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</si>
  <si>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</si>
  <si>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</si>
  <si>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</si>
  <si>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</si>
  <si>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</si>
  <si>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</si>
  <si>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</si>
  <si>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</si>
  <si>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</si>
  <si>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</si>
  <si>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</si>
  <si>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</si>
  <si>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</si>
  <si>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</si>
  <si>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</si>
  <si>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</si>
  <si>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</si>
  <si>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</si>
  <si>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</si>
  <si>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</si>
  <si>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</si>
  <si>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</si>
  <si>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</si>
  <si>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</si>
  <si>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</si>
  <si>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</si>
  <si>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</si>
  <si>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</si>
  <si>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</si>
  <si>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</si>
  <si>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</si>
  <si>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</si>
  <si>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</si>
  <si>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</si>
  <si>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</si>
  <si>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</si>
  <si>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</si>
  <si>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</si>
  <si>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</si>
  <si>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</si>
  <si>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</si>
  <si>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</si>
  <si>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</si>
  <si>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</si>
  <si>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</si>
  <si>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</si>
  <si>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</si>
  <si>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</si>
  <si>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</si>
  <si>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</si>
  <si>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</si>
  <si>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</si>
  <si>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</si>
  <si>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</si>
  <si>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</si>
  <si>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</si>
  <si>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</si>
  <si>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</si>
  <si>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</si>
  <si>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</si>
  <si>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</si>
  <si>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</si>
  <si>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</si>
  <si>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</si>
  <si>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</si>
  <si>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</si>
  <si>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</si>
  <si>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</si>
  <si>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</si>
  <si>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</si>
  <si>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</si>
  <si>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</si>
  <si>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</si>
  <si>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</si>
  <si>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</si>
  <si>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</si>
  <si>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</si>
  <si>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</si>
  <si>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</si>
  <si>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</si>
  <si>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</si>
  <si>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</si>
  <si>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</si>
  <si>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</si>
  <si>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</si>
  <si>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</si>
  <si>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</si>
  <si>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</si>
  <si>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</si>
  <si>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</si>
  <si>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</si>
  <si>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</si>
  <si>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</si>
  <si>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</si>
  <si>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</si>
  <si>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</si>
  <si>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</si>
  <si>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</si>
  <si>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</si>
  <si>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</si>
  <si>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</si>
  <si>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</si>
  <si>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</si>
  <si>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</si>
  <si>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</si>
  <si>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</si>
  <si>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</si>
  <si>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</si>
  <si>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</si>
  <si>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</si>
  <si>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</si>
  <si>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</si>
  <si>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</si>
  <si>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</si>
  <si>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</si>
  <si>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</si>
  <si>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</si>
  <si>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</si>
  <si>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</si>
  <si>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</si>
  <si>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</si>
  <si>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</si>
  <si>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</si>
  <si>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</si>
  <si>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</si>
  <si>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</si>
  <si>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</si>
  <si>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</si>
  <si>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</si>
  <si>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</si>
  <si>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</si>
  <si>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</si>
  <si>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</si>
  <si>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</si>
  <si>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</si>
  <si>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</si>
  <si>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</si>
  <si>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</si>
  <si>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</si>
  <si>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</si>
  <si>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</si>
  <si>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</si>
  <si>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</si>
  <si>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</si>
  <si>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</si>
  <si>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</si>
  <si>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</si>
  <si>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</si>
  <si>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</si>
  <si>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</si>
  <si>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</si>
  <si>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</si>
  <si>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</si>
  <si>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</si>
  <si>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</si>
  <si>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</si>
  <si>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</si>
  <si>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</si>
  <si>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</si>
  <si>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</si>
  <si>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</si>
  <si>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</si>
  <si>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</si>
  <si>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</si>
  <si>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</si>
  <si>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</si>
  <si>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</si>
  <si>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</si>
  <si>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</si>
  <si>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</si>
  <si>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</si>
  <si>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</si>
  <si>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</si>
  <si>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</si>
  <si>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</si>
  <si>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</si>
  <si>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</si>
  <si>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</si>
  <si>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</si>
  <si>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</si>
  <si>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</si>
  <si>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</si>
  <si>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</si>
  <si>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</si>
  <si>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</si>
  <si>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</si>
  <si>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</si>
  <si>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</si>
  <si>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</si>
  <si>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</si>
  <si>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</si>
  <si>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</si>
  <si>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</si>
  <si>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</si>
  <si>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</si>
  <si>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</si>
  <si>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</si>
  <si>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</si>
  <si>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</si>
  <si>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</si>
  <si>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</si>
  <si>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</si>
  <si>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</si>
  <si>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</si>
  <si>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</si>
  <si>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</si>
  <si>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</si>
  <si>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</si>
  <si>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</si>
  <si>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</si>
  <si>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</si>
  <si>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</si>
  <si>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</si>
  <si>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</si>
  <si>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</si>
  <si>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</si>
  <si>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</si>
  <si>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</si>
  <si>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</si>
  <si>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</si>
  <si>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</si>
  <si>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</si>
  <si>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</si>
  <si>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</si>
  <si>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</si>
  <si>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</si>
  <si>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</si>
  <si>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</si>
  <si>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</si>
  <si>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</si>
  <si>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</si>
  <si>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</si>
  <si>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</si>
  <si>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</si>
  <si>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</si>
  <si>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</si>
  <si>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</si>
  <si>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</si>
  <si>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</si>
  <si>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</si>
  <si>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</si>
  <si>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</si>
  <si>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</si>
  <si>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</si>
  <si>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</si>
  <si>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</si>
  <si>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</si>
  <si>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</si>
  <si>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</si>
  <si>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</si>
  <si>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</si>
  <si>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</si>
  <si>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</si>
  <si>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</si>
  <si>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</si>
  <si>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</si>
  <si>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</si>
  <si>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</si>
  <si>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</si>
  <si>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</si>
  <si>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</si>
  <si>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</si>
  <si>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</si>
  <si>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</si>
  <si>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</si>
  <si>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</si>
  <si>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</si>
  <si>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</si>
  <si>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</si>
  <si>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</si>
  <si>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</si>
  <si>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</si>
  <si>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</si>
  <si>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</si>
  <si>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</si>
  <si>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</si>
  <si>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</si>
  <si>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</si>
  <si>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</si>
  <si>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</si>
  <si>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</si>
  <si>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</si>
  <si>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</si>
  <si>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</si>
  <si>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</si>
  <si>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</si>
  <si>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</si>
  <si>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</si>
  <si>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</si>
  <si>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</si>
  <si>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</si>
  <si>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</si>
  <si>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</si>
  <si>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</si>
  <si>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</si>
  <si>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</si>
  <si>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</si>
  <si>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</si>
  <si>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</si>
  <si>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</si>
  <si>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</si>
  <si>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</si>
  <si>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</si>
  <si>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</si>
  <si>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</si>
  <si>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</si>
  <si>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</si>
  <si>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</si>
  <si>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</si>
  <si>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</si>
  <si>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</si>
  <si>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</si>
  <si>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</si>
  <si>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</si>
  <si>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</si>
  <si>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</si>
  <si>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</si>
  <si>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</si>
  <si>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</si>
  <si>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</si>
  <si>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</si>
  <si>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</si>
  <si>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</si>
  <si>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</si>
  <si>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</si>
  <si>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</si>
  <si>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</si>
  <si>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</si>
  <si>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</si>
  <si>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</si>
  <si>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</si>
  <si>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</si>
  <si>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</si>
  <si>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</si>
  <si>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</si>
  <si>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</si>
  <si>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</si>
  <si>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</si>
  <si>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</si>
  <si>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</si>
  <si>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</si>
  <si>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</si>
  <si>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</si>
  <si>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</si>
  <si>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</si>
  <si>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</si>
  <si>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</si>
  <si>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</si>
  <si>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</si>
  <si>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</si>
  <si>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</si>
  <si>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</si>
  <si>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</si>
  <si>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</si>
  <si>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</si>
  <si>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</si>
  <si>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</si>
  <si>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</si>
  <si>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</si>
  <si>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</si>
  <si>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</si>
  <si>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</si>
  <si>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</si>
  <si>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</si>
  <si>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</si>
  <si>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</si>
  <si>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</si>
  <si>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</si>
  <si>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</si>
  <si>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</si>
  <si>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</si>
  <si>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</si>
  <si>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</si>
  <si>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</si>
  <si>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</si>
  <si>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</si>
  <si>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</si>
  <si>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</si>
  <si>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</si>
  <si>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</si>
  <si>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</si>
  <si>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</si>
  <si>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</si>
  <si>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</si>
  <si>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</si>
  <si>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</si>
  <si>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</si>
  <si>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</si>
  <si>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</si>
  <si>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</si>
  <si>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</si>
  <si>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</si>
  <si>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</si>
  <si>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</si>
  <si>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</si>
  <si>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</si>
  <si>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</si>
  <si>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</si>
  <si>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</si>
  <si>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</si>
  <si>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</si>
  <si>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</si>
  <si>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</si>
  <si>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</si>
  <si>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</si>
  <si>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</si>
  <si>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</si>
  <si>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</si>
  <si>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</si>
  <si>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</si>
  <si>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</si>
  <si>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</si>
  <si>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</si>
  <si>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</si>
  <si>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</si>
  <si>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</si>
  <si>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</si>
  <si>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</si>
  <si>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</si>
  <si>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</si>
  <si>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</si>
  <si>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</si>
  <si>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</si>
  <si>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</si>
  <si>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</si>
  <si>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</si>
  <si>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</si>
  <si>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</si>
  <si>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</si>
  <si>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</si>
  <si>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</si>
  <si>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</si>
  <si>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</si>
  <si>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</si>
  <si>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</si>
  <si>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</si>
  <si>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</si>
  <si>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</si>
  <si>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</si>
  <si>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</si>
  <si>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</si>
  <si>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</si>
  <si>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</si>
  <si>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</si>
  <si>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</si>
  <si>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</si>
  <si>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</si>
  <si>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</si>
  <si>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</si>
  <si>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</si>
  <si>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</si>
  <si>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</si>
  <si>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</si>
  <si>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</si>
  <si>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</si>
  <si>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</si>
  <si>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</si>
  <si>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</si>
  <si>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</si>
  <si>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</si>
  <si>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</si>
  <si>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</si>
  <si>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</si>
  <si>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</si>
  <si>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</si>
  <si>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</si>
  <si>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</si>
  <si>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</si>
  <si>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</si>
  <si>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</si>
  <si>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</si>
  <si>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</si>
  <si>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</si>
  <si>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</si>
  <si>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</si>
  <si>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</si>
  <si>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</si>
  <si>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</si>
  <si>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</si>
  <si>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</si>
  <si>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</si>
  <si>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</si>
  <si>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</si>
  <si>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</si>
  <si>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</si>
  <si>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</si>
  <si>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</si>
  <si>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</si>
  <si>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</si>
  <si>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</si>
  <si>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</si>
  <si>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</si>
  <si>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</si>
  <si>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</si>
  <si>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</si>
  <si>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</si>
  <si>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</si>
  <si>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</si>
  <si>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</si>
  <si>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</si>
  <si>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</si>
  <si>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</si>
  <si>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</si>
  <si>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</si>
  <si>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</si>
  <si>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</si>
  <si>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</si>
  <si>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</si>
  <si>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</si>
  <si>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</si>
  <si>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</si>
  <si>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</si>
  <si>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</si>
  <si>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</si>
  <si>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</si>
  <si>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</si>
  <si>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</si>
  <si>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</si>
  <si>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</si>
  <si>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</si>
  <si>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</si>
  <si>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</si>
  <si>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</si>
  <si>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</si>
  <si>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</si>
  <si>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</si>
  <si>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</si>
  <si>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</si>
  <si>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</si>
  <si>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</si>
  <si>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</si>
  <si>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</si>
  <si>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</si>
  <si>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</si>
  <si>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</si>
  <si>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</si>
  <si>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</si>
  <si>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</si>
  <si>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</si>
  <si>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</si>
  <si>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</si>
  <si>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</si>
  <si>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</si>
  <si>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</si>
  <si>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</si>
  <si>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</si>
  <si>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</si>
  <si>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</si>
  <si>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</si>
  <si>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</si>
  <si>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</si>
  <si>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</si>
  <si>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</si>
  <si>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</si>
  <si>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</si>
  <si>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</si>
  <si>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</si>
  <si>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</si>
  <si>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</si>
  <si>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</si>
  <si>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</si>
  <si>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</si>
  <si>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</si>
  <si>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</si>
  <si>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</si>
  <si>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</si>
  <si>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</si>
  <si>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</si>
  <si>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</si>
  <si>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</si>
  <si>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</si>
  <si>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</si>
  <si>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</si>
  <si>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</si>
  <si>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</si>
  <si>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</si>
  <si>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</si>
  <si>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</si>
  <si>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</si>
  <si>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</si>
  <si>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</si>
  <si>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</si>
  <si>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</si>
  <si>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</si>
  <si>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</si>
  <si>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</si>
  <si>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</si>
  <si>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</si>
  <si>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</si>
  <si>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</si>
  <si>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</si>
  <si>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</si>
  <si>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</si>
  <si>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</si>
  <si>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</si>
  <si>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</si>
  <si>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</si>
  <si>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</si>
  <si>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</si>
  <si>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</si>
  <si>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</si>
  <si>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</si>
  <si>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</si>
  <si>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</si>
  <si>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</si>
  <si>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</si>
  <si>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</si>
  <si>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</si>
  <si>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</si>
  <si>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</si>
  <si>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</si>
  <si>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</si>
  <si>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</si>
  <si>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</si>
  <si>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</si>
  <si>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</si>
  <si>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</si>
  <si>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</si>
  <si>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</si>
  <si>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</si>
  <si>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</si>
  <si>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</si>
  <si>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</si>
  <si>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</si>
  <si>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</si>
  <si>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</si>
  <si>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</si>
  <si>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</si>
  <si>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</si>
  <si>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</si>
  <si>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</si>
  <si>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</si>
  <si>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</si>
  <si>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</si>
  <si>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</si>
  <si>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</si>
  <si>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</si>
  <si>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</si>
  <si>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</si>
  <si>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</si>
  <si>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</si>
  <si>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</si>
  <si>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</si>
  <si>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</si>
  <si>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</si>
  <si>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</si>
  <si>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</si>
  <si>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</si>
  <si>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</si>
  <si>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</si>
  <si>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</si>
  <si>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</si>
  <si>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</si>
  <si>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</si>
  <si>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</si>
  <si>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</si>
  <si>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</si>
  <si>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</si>
  <si>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</si>
  <si>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</si>
  <si>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</si>
  <si>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</si>
  <si>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</si>
  <si>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</si>
  <si>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</si>
  <si>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</si>
  <si>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</si>
  <si>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</si>
  <si>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</si>
  <si>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</si>
  <si>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</si>
  <si>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</si>
  <si>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</si>
  <si>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</si>
  <si>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</si>
  <si>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</si>
  <si>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</si>
  <si>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</si>
  <si>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</si>
  <si>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</si>
  <si>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</si>
  <si>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</si>
  <si>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</si>
  <si>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</si>
  <si>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</si>
  <si>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</si>
  <si>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</si>
  <si>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</si>
  <si>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</si>
  <si>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</si>
  <si>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</si>
  <si>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</si>
  <si>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</si>
  <si>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</si>
  <si>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</si>
  <si>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</si>
  <si>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</si>
  <si>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</si>
  <si>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</si>
  <si>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</si>
  <si>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</si>
  <si>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</si>
  <si>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</si>
  <si>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</si>
  <si>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</si>
  <si>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</si>
  <si>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</si>
  <si>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</si>
  <si>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</si>
  <si>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</si>
  <si>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</si>
  <si>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</si>
  <si>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</si>
  <si>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</si>
  <si>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</si>
  <si>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</si>
  <si>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</si>
  <si>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</si>
  <si>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</si>
  <si>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</si>
  <si>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</si>
  <si>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</si>
  <si>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</si>
  <si>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</si>
  <si>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</si>
  <si>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</si>
  <si>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</si>
  <si>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</si>
  <si>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</si>
  <si>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</si>
  <si>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</si>
  <si>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</si>
  <si>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</si>
  <si>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</si>
  <si>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</si>
  <si>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</si>
  <si>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</si>
  <si>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</si>
  <si>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</si>
  <si>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</si>
  <si>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</si>
  <si>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</si>
  <si>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</si>
  <si>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</si>
  <si>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</si>
  <si>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</si>
  <si>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</si>
  <si>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</si>
  <si>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</si>
  <si>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</si>
  <si>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</si>
  <si>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</si>
  <si>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</si>
  <si>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</si>
  <si>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</si>
  <si>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</si>
  <si>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</si>
  <si>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</si>
  <si>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</si>
  <si>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</si>
  <si>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</si>
  <si>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</si>
  <si>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</si>
  <si>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</si>
  <si>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</si>
  <si>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</si>
  <si>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</si>
  <si>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</si>
  <si>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</si>
  <si>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</si>
  <si>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</si>
  <si>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</si>
  <si>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</si>
  <si>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</si>
  <si>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</si>
  <si>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</si>
  <si>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</si>
  <si>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</si>
  <si>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</si>
  <si>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</si>
  <si>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</si>
  <si>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</si>
  <si>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</si>
  <si>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</si>
  <si>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</si>
  <si>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</si>
  <si>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</si>
  <si>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</si>
  <si>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</si>
  <si>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</si>
  <si>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</si>
  <si>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</si>
  <si>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</si>
  <si>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</si>
  <si>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</si>
  <si>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</si>
  <si>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</si>
  <si>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</si>
  <si>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</si>
  <si>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</si>
  <si>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</si>
  <si>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</si>
  <si>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</si>
  <si>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</si>
  <si>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</si>
  <si>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</si>
  <si>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</si>
  <si>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</si>
  <si>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</si>
  <si>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</si>
  <si>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</si>
  <si>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</si>
  <si>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</si>
  <si>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</si>
  <si>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</si>
  <si>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</si>
  <si>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</si>
  <si>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</si>
  <si>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</si>
  <si>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</si>
  <si>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</si>
  <si>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</si>
  <si>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</si>
  <si>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</si>
  <si>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</si>
  <si>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</si>
  <si>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</si>
  <si>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</si>
  <si>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</si>
  <si>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</si>
  <si>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</si>
  <si>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</si>
  <si>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</si>
  <si>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</si>
  <si>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</si>
  <si>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</si>
  <si>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</si>
  <si>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</si>
  <si>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</si>
  <si>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</si>
  <si>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</si>
  <si>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</si>
  <si>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</si>
  <si>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</si>
  <si>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</si>
  <si>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</si>
  <si>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</si>
  <si>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</si>
  <si>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</si>
  <si>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</si>
  <si>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</si>
  <si>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</si>
  <si>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</si>
  <si>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</si>
  <si>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</si>
  <si>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</si>
  <si>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</si>
  <si>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</si>
  <si>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</si>
  <si>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</si>
  <si>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</si>
  <si>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</si>
  <si>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</si>
  <si>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</si>
  <si>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</si>
  <si>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</si>
  <si>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</si>
  <si>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</si>
  <si>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</si>
  <si>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</si>
  <si>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</si>
  <si>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</si>
  <si>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</si>
  <si>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</si>
  <si>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</si>
  <si>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</si>
  <si>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</si>
  <si>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</si>
  <si>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</si>
  <si>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</si>
  <si>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</si>
  <si>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</si>
  <si>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</si>
  <si>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</si>
  <si>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</si>
  <si>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</si>
  <si>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</si>
  <si>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</si>
  <si>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</si>
  <si>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</si>
  <si>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</si>
  <si>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</si>
  <si>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</si>
  <si>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</si>
  <si>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</si>
  <si>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</si>
  <si>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</si>
  <si>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</si>
  <si>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</si>
  <si>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</si>
  <si>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</si>
  <si>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</si>
  <si>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</si>
  <si>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</si>
  <si>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</si>
  <si>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</si>
  <si>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</si>
  <si>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</si>
  <si>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</si>
  <si>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</si>
  <si>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</si>
  <si>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</si>
  <si>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</si>
  <si>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</si>
  <si>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</si>
  <si>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</si>
  <si>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</si>
  <si>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</si>
  <si>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</si>
  <si>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</si>
  <si>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</si>
  <si>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</si>
  <si>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</si>
  <si>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</si>
  <si>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</si>
  <si>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</si>
  <si>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</si>
  <si>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</si>
  <si>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</si>
  <si>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</si>
  <si>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</si>
  <si>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</si>
  <si>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</si>
  <si>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</si>
  <si>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</si>
  <si>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</si>
  <si>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</si>
  <si>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</si>
  <si>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</si>
  <si>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</si>
  <si>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</si>
  <si>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</si>
  <si>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</si>
  <si>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</si>
  <si>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</si>
  <si>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</si>
  <si>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</si>
  <si>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</si>
  <si>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</si>
  <si>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</si>
  <si>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</si>
  <si>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</si>
  <si>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</si>
  <si>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</si>
  <si>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</si>
  <si>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</si>
  <si>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</si>
  <si>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</si>
  <si>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</si>
  <si>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</si>
  <si>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</si>
  <si>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</si>
  <si>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</si>
  <si>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</si>
  <si>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</si>
  <si>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</si>
  <si>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</si>
  <si>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</si>
  <si>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</si>
  <si>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</si>
  <si>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</si>
  <si>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</si>
  <si>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</si>
  <si>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</si>
  <si>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</si>
  <si>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</si>
  <si>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</si>
  <si>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</si>
  <si>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</si>
  <si>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</si>
  <si>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</si>
  <si>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</si>
  <si>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</si>
  <si>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</si>
  <si>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</si>
  <si>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</si>
  <si>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</si>
  <si>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</si>
  <si>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</si>
  <si>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</si>
  <si>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</si>
  <si>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</si>
  <si>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</si>
  <si>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</si>
  <si>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</si>
  <si>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</si>
  <si>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</si>
  <si>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</si>
  <si>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</si>
  <si>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</si>
  <si>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</si>
  <si>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</si>
  <si>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</si>
  <si>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</si>
  <si>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</si>
  <si>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</si>
  <si>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</si>
  <si>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</si>
  <si>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</si>
  <si>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</si>
  <si>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</si>
  <si>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</si>
  <si>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</si>
  <si>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</si>
  <si>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</si>
  <si>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</si>
  <si>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</si>
  <si>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</si>
  <si>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</si>
  <si>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</si>
  <si>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</si>
  <si>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</si>
  <si>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</si>
  <si>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</si>
  <si>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</si>
  <si>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</si>
  <si>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</si>
  <si>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</si>
  <si>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</si>
  <si>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</si>
  <si>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</si>
  <si>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</si>
  <si>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</si>
  <si>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</si>
  <si>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</si>
  <si>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</si>
  <si>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</si>
  <si>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</si>
  <si>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</si>
  <si>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</si>
  <si>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</si>
  <si>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</si>
  <si>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</si>
  <si>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</si>
  <si>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</si>
  <si>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</si>
  <si>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</si>
  <si>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</si>
  <si>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</si>
  <si>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</si>
  <si>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</si>
  <si>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</si>
  <si>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</si>
  <si>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</si>
  <si>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</si>
  <si>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</si>
  <si>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</si>
  <si>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</si>
  <si>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</si>
  <si>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</si>
  <si>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</si>
  <si>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</si>
  <si>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</si>
  <si>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</si>
  <si>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</si>
  <si>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</si>
  <si>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</si>
  <si>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</si>
  <si>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</si>
  <si>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</si>
  <si>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</si>
  <si>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</si>
  <si>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</si>
  <si>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</si>
  <si>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</si>
  <si>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</si>
  <si>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</si>
  <si>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</si>
  <si>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</si>
  <si>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</si>
  <si>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</si>
  <si>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</si>
  <si>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</si>
  <si>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</si>
  <si>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</si>
  <si>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</si>
  <si>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</si>
  <si>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</si>
  <si>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</si>
  <si>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</si>
  <si>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</si>
  <si>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</si>
  <si>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</si>
  <si>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</si>
  <si>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</si>
  <si>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</si>
  <si>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</si>
  <si>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</si>
  <si>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</si>
  <si>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</si>
  <si>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</si>
  <si>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</si>
  <si>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</si>
  <si>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</si>
  <si>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</si>
  <si>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</si>
  <si>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</si>
  <si>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</si>
  <si>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</si>
  <si>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</si>
  <si>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</si>
  <si>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</si>
  <si>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</si>
  <si>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</si>
  <si>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</si>
  <si>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</si>
  <si>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</si>
  <si>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</si>
  <si>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</si>
  <si>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</si>
  <si>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</si>
  <si>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</si>
  <si>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</si>
  <si>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</si>
  <si>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</si>
  <si>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</si>
  <si>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</si>
  <si>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</si>
  <si>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</si>
  <si>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</si>
  <si>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</si>
  <si>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</si>
  <si>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</si>
  <si>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</si>
  <si>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</si>
  <si>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</si>
  <si>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</si>
  <si>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</si>
  <si>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</si>
  <si>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</si>
  <si>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</si>
  <si>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</si>
  <si>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</si>
  <si>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</si>
  <si>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</si>
  <si>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</si>
  <si>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</si>
  <si>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</si>
  <si>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</si>
  <si>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</si>
  <si>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</si>
  <si>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</si>
  <si>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</si>
  <si>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</si>
  <si>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</si>
  <si>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</si>
  <si>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</si>
  <si>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</si>
  <si>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</si>
  <si>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</si>
  <si>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</si>
  <si>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</si>
  <si>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</si>
  <si>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</si>
  <si>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</si>
  <si>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</si>
  <si>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</si>
  <si>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</si>
  <si>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</si>
  <si>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</si>
  <si>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</si>
  <si>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</si>
  <si>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</si>
  <si>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</si>
  <si>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</si>
  <si>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</si>
  <si>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</si>
  <si>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</si>
  <si>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</si>
  <si>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</si>
  <si>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</si>
  <si>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</si>
  <si>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</si>
  <si>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</si>
  <si>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</si>
  <si>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</si>
  <si>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</si>
  <si>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</si>
  <si>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</si>
  <si>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</si>
  <si>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</si>
  <si>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</si>
  <si>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</si>
  <si>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</si>
  <si>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</si>
  <si>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</si>
  <si>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</si>
  <si>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</si>
  <si>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</si>
  <si>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</si>
  <si>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</si>
  <si>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</si>
  <si>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</si>
  <si>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</si>
  <si>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</si>
  <si>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</si>
  <si>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</si>
  <si>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</si>
  <si>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</si>
  <si>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</si>
  <si>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</si>
  <si>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</si>
  <si>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</si>
  <si>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</si>
  <si>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</si>
  <si>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</si>
  <si>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</si>
  <si>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</si>
  <si>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</si>
  <si>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</si>
  <si>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</si>
  <si>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</si>
  <si>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</si>
  <si>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</si>
  <si>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</si>
  <si>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</si>
  <si>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</si>
  <si>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</si>
  <si>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</si>
  <si>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</si>
  <si>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</si>
  <si>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</si>
  <si>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</si>
  <si>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</si>
  <si>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</si>
  <si>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</si>
  <si>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</si>
  <si>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</si>
  <si>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</si>
  <si>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</si>
  <si>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</si>
  <si>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</si>
  <si>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</si>
  <si>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</si>
  <si>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</si>
  <si>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</si>
  <si>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</si>
  <si>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</si>
  <si>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</si>
  <si>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</si>
  <si>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</si>
  <si>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</si>
  <si>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</si>
  <si>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</si>
  <si>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</si>
  <si>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</si>
  <si>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</si>
  <si>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</si>
  <si>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</si>
  <si>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</si>
  <si>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</si>
  <si>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</si>
  <si>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</si>
  <si>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</si>
  <si>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</si>
  <si>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</si>
  <si>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</si>
  <si>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</si>
  <si>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</si>
  <si>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</si>
  <si>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</si>
  <si>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</si>
  <si>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</si>
  <si>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</si>
  <si>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</si>
  <si>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</si>
  <si>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</si>
  <si>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</si>
  <si>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</si>
  <si>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</si>
  <si>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</si>
  <si>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</si>
  <si>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</si>
  <si>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</si>
  <si>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</si>
  <si>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</si>
  <si>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</si>
  <si>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</si>
  <si>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</si>
  <si>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</si>
  <si>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</si>
  <si>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</si>
  <si>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</si>
  <si>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</si>
  <si>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</si>
  <si>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</si>
  <si>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</si>
  <si>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</si>
  <si>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</si>
  <si>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</si>
  <si>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</si>
  <si>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</si>
  <si>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</si>
  <si>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</si>
  <si>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</si>
  <si>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</si>
  <si>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</si>
  <si>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</si>
  <si>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</si>
  <si>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</si>
  <si>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</si>
  <si>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</si>
  <si>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</si>
  <si>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</si>
  <si>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</si>
  <si>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</si>
  <si>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</si>
  <si>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</si>
  <si>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</si>
  <si>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</si>
  <si>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</si>
  <si>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</si>
  <si>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</si>
  <si>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</si>
  <si>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</si>
  <si>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</si>
  <si>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</si>
  <si>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</si>
  <si>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</si>
  <si>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</si>
  <si>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</si>
  <si>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</si>
  <si>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</si>
  <si>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</si>
  <si>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</si>
  <si>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</si>
  <si>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</si>
  <si>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</si>
  <si>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</si>
  <si>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</si>
  <si>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</si>
  <si>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</si>
  <si>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</si>
  <si>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</si>
  <si>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</si>
  <si>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</si>
  <si>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</si>
  <si>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</si>
  <si>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</si>
  <si>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</si>
  <si>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</si>
  <si>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</si>
  <si>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</si>
  <si>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</si>
  <si>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</si>
  <si>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</si>
  <si>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</si>
  <si>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</si>
  <si>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</si>
  <si>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</si>
  <si>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</si>
  <si>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</si>
  <si>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</si>
  <si>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</si>
  <si>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</si>
  <si>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</si>
  <si>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</si>
  <si>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</si>
  <si>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</si>
  <si>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</si>
  <si>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</si>
  <si>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</si>
  <si>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</si>
  <si>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</si>
  <si>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</si>
  <si>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</si>
  <si>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</si>
  <si>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</si>
  <si>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</si>
  <si>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</si>
  <si>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</si>
  <si>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</si>
  <si>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</si>
  <si>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</si>
  <si>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</si>
  <si>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</si>
  <si>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</si>
  <si>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</si>
  <si>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</si>
  <si>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</si>
  <si>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</si>
  <si>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</si>
  <si>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</si>
  <si>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</si>
  <si>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</si>
  <si>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</si>
  <si>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</si>
  <si>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</si>
  <si>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</si>
  <si>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</si>
  <si>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</si>
  <si>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</si>
  <si>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</si>
  <si>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</si>
  <si>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</si>
  <si>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</si>
  <si>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</si>
  <si>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</si>
  <si>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</si>
  <si>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</si>
  <si>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</si>
  <si>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</si>
  <si>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</si>
  <si>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</si>
  <si>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</si>
  <si>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</si>
  <si>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</si>
  <si>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</si>
  <si>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</si>
  <si>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</si>
  <si>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</si>
  <si>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</si>
  <si>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</si>
  <si>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</si>
  <si>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</si>
  <si>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</si>
  <si>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</si>
  <si>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</si>
  <si>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</si>
  <si>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</si>
  <si>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</si>
  <si>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</si>
  <si>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</si>
  <si>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</si>
  <si>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</si>
  <si>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</si>
  <si>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</si>
  <si>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</si>
  <si>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</si>
  <si>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</si>
  <si>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</si>
  <si>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</si>
  <si>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</si>
  <si>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</si>
  <si>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</si>
  <si>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</si>
  <si>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</si>
  <si>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</si>
  <si>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</si>
  <si>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</si>
  <si>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</si>
  <si>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</si>
  <si>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</si>
  <si>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</si>
  <si>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</si>
  <si>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</si>
  <si>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</si>
  <si>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</si>
  <si>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</si>
  <si>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</si>
  <si>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</si>
  <si>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</si>
  <si>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</si>
  <si>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</si>
  <si>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</si>
  <si>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</si>
  <si>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</si>
  <si>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</si>
  <si>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</si>
  <si>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</si>
  <si>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</si>
  <si>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</si>
  <si>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</si>
  <si>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</si>
  <si>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</si>
  <si>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</si>
  <si>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</si>
  <si>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</si>
  <si>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</si>
  <si>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</si>
  <si>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</si>
  <si>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</si>
  <si>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</si>
  <si>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</si>
  <si>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</si>
  <si>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</si>
  <si>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</si>
  <si>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</si>
  <si>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</si>
  <si>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</si>
  <si>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</si>
  <si>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</si>
  <si>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</si>
  <si>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</si>
  <si>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</si>
  <si>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</si>
  <si>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</si>
  <si>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</si>
  <si>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</si>
  <si>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</si>
  <si>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</si>
  <si>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</si>
  <si>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</si>
  <si>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</si>
  <si>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</si>
  <si>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</si>
  <si>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</si>
  <si>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</si>
  <si>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</si>
  <si>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</si>
  <si>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</si>
  <si>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</si>
  <si>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</si>
  <si>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</si>
  <si>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</si>
  <si>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</si>
  <si>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</si>
  <si>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</si>
  <si>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</si>
  <si>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</si>
  <si>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</si>
  <si>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</si>
  <si>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</si>
  <si>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</si>
  <si>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</si>
  <si>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</si>
  <si>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</si>
  <si>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</si>
  <si>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</si>
  <si>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</si>
  <si>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</si>
  <si>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</si>
  <si>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</si>
  <si>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</si>
  <si>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</si>
  <si>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</si>
  <si>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</si>
  <si>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</si>
  <si>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</si>
  <si>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</si>
  <si>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</si>
  <si>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</si>
  <si>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</si>
  <si>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</si>
  <si>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</si>
  <si>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</si>
  <si>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</si>
  <si>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</si>
  <si>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</si>
  <si>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</si>
  <si>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</si>
  <si>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</si>
  <si>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</si>
  <si>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</si>
  <si>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</si>
  <si>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</si>
  <si>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</si>
  <si>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</si>
  <si>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</si>
  <si>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</si>
  <si>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</si>
  <si>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</si>
  <si>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</si>
  <si>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</si>
  <si>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</si>
  <si>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</si>
  <si>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</si>
  <si>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</si>
  <si>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</si>
  <si>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</si>
  <si>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</si>
  <si>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</si>
  <si>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</si>
  <si>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</si>
  <si>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</si>
  <si>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</si>
  <si>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</si>
  <si>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</si>
  <si>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</si>
  <si>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</si>
  <si>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</si>
  <si>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</si>
  <si>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</si>
  <si>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</si>
  <si>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</si>
  <si>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</si>
  <si>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</si>
  <si>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</si>
  <si>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</si>
  <si>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</si>
  <si>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</si>
  <si>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</si>
  <si>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</si>
  <si>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</si>
  <si>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</si>
  <si>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</si>
  <si>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</si>
  <si>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</si>
  <si>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</si>
  <si>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</si>
  <si>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</si>
  <si>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</si>
  <si>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</si>
  <si>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</si>
  <si>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</si>
  <si>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</si>
  <si>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</si>
  <si>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</si>
  <si>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</si>
  <si>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</si>
  <si>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</si>
  <si>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</si>
  <si>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</si>
  <si>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</si>
  <si>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</si>
  <si>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</si>
  <si>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</si>
  <si>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</si>
  <si>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</si>
  <si>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</si>
  <si>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</si>
  <si>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</si>
  <si>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</si>
  <si>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</si>
  <si>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</si>
  <si>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</si>
  <si>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</si>
  <si>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</si>
  <si>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</si>
  <si>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</si>
  <si>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</si>
  <si>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</si>
  <si>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</si>
  <si>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</si>
  <si>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</si>
  <si>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</si>
  <si>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</si>
  <si>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</si>
  <si>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</si>
  <si>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</si>
  <si>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</si>
  <si>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</si>
  <si>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</si>
  <si>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</si>
  <si>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</si>
  <si>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</si>
  <si>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</si>
  <si>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</si>
  <si>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</si>
  <si>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</si>
  <si>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</si>
  <si>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</si>
  <si>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</si>
  <si>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</si>
  <si>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</si>
  <si>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</si>
  <si>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</si>
  <si>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</si>
  <si>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</si>
  <si>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</si>
  <si>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</si>
  <si>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</si>
  <si>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</si>
  <si>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</si>
  <si>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</si>
  <si>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</si>
  <si>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</si>
  <si>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</si>
  <si>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</si>
  <si>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</si>
  <si>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</si>
  <si>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</si>
  <si>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</si>
  <si>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</si>
  <si>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</si>
  <si>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</si>
  <si>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</si>
  <si>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</si>
  <si>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</si>
  <si>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</si>
  <si>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</si>
  <si>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</si>
  <si>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</si>
  <si>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</si>
  <si>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</si>
  <si>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</si>
  <si>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</si>
  <si>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</si>
  <si>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</si>
  <si>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</si>
  <si>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</si>
  <si>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</si>
  <si>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</si>
  <si>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</si>
  <si>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</si>
  <si>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</si>
  <si>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</si>
  <si>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</si>
  <si>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</si>
  <si>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</si>
  <si>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</si>
  <si>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</si>
  <si>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</si>
  <si>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</si>
  <si>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</si>
  <si>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</si>
  <si>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</si>
  <si>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</si>
  <si>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</si>
  <si>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</si>
  <si>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</si>
  <si>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</si>
  <si>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</si>
  <si>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</si>
  <si>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</si>
  <si>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</si>
  <si>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</si>
  <si>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</si>
  <si>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</si>
  <si>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</si>
  <si>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</si>
  <si>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</si>
  <si>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</si>
  <si>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</si>
  <si>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</si>
  <si>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</si>
  <si>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</si>
  <si>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</si>
  <si>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</si>
  <si>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</si>
  <si>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</si>
  <si>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</si>
  <si>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</si>
  <si>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</si>
  <si>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</si>
  <si>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</si>
  <si>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</si>
  <si>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</si>
  <si>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</si>
  <si>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</si>
  <si>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</si>
  <si>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</si>
  <si>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</si>
  <si>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</si>
  <si>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</si>
  <si>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</si>
  <si>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</si>
  <si>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</si>
  <si>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</si>
  <si>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</si>
  <si>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</si>
  <si>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</si>
  <si>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</si>
  <si>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</si>
  <si>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</si>
  <si>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</si>
  <si>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</si>
  <si>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</si>
  <si>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</si>
  <si>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</si>
  <si>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</si>
  <si>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</si>
  <si>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</si>
  <si>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</si>
  <si>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</si>
  <si>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</si>
  <si>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</si>
  <si>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</si>
  <si>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</si>
  <si>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</si>
  <si>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</si>
  <si>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</si>
  <si>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</si>
  <si>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</si>
  <si>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</si>
  <si>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</si>
  <si>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</si>
  <si>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</si>
  <si>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</si>
  <si>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</si>
  <si>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</si>
  <si>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</si>
  <si>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</si>
  <si>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</si>
  <si>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</si>
  <si>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</si>
  <si>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</si>
  <si>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</si>
  <si>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</si>
  <si>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</si>
  <si>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</si>
  <si>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</si>
  <si>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</si>
  <si>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</si>
  <si>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</si>
  <si>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</si>
  <si>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</si>
  <si>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</si>
  <si>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</si>
  <si>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</si>
  <si>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</si>
  <si>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</si>
  <si>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</si>
  <si>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</si>
  <si>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</si>
  <si>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</si>
  <si>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</si>
  <si>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</si>
  <si>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</si>
  <si>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</si>
  <si>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</si>
  <si>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</si>
  <si>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</si>
  <si>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</si>
  <si>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</si>
  <si>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</si>
  <si>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</si>
  <si>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</si>
  <si>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</si>
  <si>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</si>
  <si>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</si>
  <si>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</si>
  <si>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</si>
  <si>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</si>
  <si>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</si>
  <si>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</si>
  <si>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</si>
  <si>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</si>
  <si>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</si>
  <si>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</si>
  <si>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</si>
  <si>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</si>
  <si>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</si>
  <si>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</si>
  <si>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</si>
  <si>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</si>
  <si>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</si>
  <si>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</si>
  <si>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</si>
  <si>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</si>
  <si>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</si>
  <si>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</si>
  <si>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</si>
  <si>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</si>
  <si>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</si>
  <si>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</si>
  <si>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</si>
  <si>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</si>
  <si>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</si>
  <si>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</si>
  <si>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</si>
  <si>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</si>
  <si>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</si>
  <si>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</si>
  <si>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</si>
  <si>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</si>
  <si>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</si>
  <si>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</si>
  <si>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</si>
  <si>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</si>
  <si>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</si>
  <si>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</si>
  <si>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</si>
  <si>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</si>
  <si>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</si>
  <si>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</si>
  <si>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</si>
  <si>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</si>
  <si>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</si>
  <si>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</si>
  <si>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</si>
  <si>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</si>
  <si>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</si>
  <si>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</si>
  <si>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</si>
  <si>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</si>
  <si>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</si>
  <si>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</si>
  <si>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</si>
  <si>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</si>
  <si>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</si>
  <si>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</si>
  <si>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</si>
  <si>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</si>
  <si>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</si>
  <si>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</si>
  <si>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</si>
  <si>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</si>
  <si>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</si>
  <si>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</si>
  <si>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</si>
  <si>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</si>
  <si>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</si>
  <si>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</si>
  <si>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</si>
  <si>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</si>
  <si>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</si>
  <si>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</si>
  <si>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</si>
  <si>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</si>
  <si>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</si>
  <si>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</si>
  <si>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</si>
  <si>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</si>
  <si>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</si>
  <si>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</si>
  <si>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</si>
  <si>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</si>
  <si>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</si>
  <si>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</si>
  <si>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</si>
  <si>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</si>
  <si>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</si>
  <si>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</si>
  <si>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</si>
  <si>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</si>
  <si>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</si>
  <si>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</si>
  <si>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</si>
  <si>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</si>
  <si>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</si>
  <si>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</si>
  <si>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</si>
  <si>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</si>
  <si>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</si>
  <si>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</si>
  <si>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</si>
  <si>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</si>
  <si>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</si>
  <si>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</si>
  <si>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</si>
  <si>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</si>
  <si>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</si>
  <si>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</si>
  <si>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</si>
  <si>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</si>
  <si>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</si>
  <si>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</si>
  <si>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</si>
  <si>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</si>
  <si>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</si>
  <si>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</si>
  <si>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</si>
  <si>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</si>
  <si>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</si>
  <si>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</si>
  <si>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</si>
  <si>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</si>
  <si>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</si>
  <si>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</si>
  <si>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</si>
  <si>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</si>
  <si>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</si>
  <si>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</si>
  <si>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</si>
  <si>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</si>
  <si>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</si>
  <si>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</si>
  <si>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</si>
  <si>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</si>
  <si>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</si>
  <si>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</si>
  <si>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</si>
  <si>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</si>
  <si>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</si>
  <si>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</si>
  <si>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</si>
  <si>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</si>
  <si>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</si>
  <si>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</si>
  <si>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</si>
  <si>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</si>
  <si>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</si>
  <si>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</si>
  <si>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</si>
  <si>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</si>
  <si>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</si>
  <si>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</si>
  <si>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</si>
  <si>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</si>
  <si>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</si>
  <si>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</si>
  <si>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</si>
  <si>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</si>
  <si>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</si>
  <si>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</si>
  <si>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</si>
  <si>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</si>
  <si>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</si>
  <si>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</si>
  <si>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</si>
  <si>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</si>
  <si>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</si>
  <si>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</si>
  <si>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</si>
  <si>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</si>
  <si>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</si>
  <si>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</si>
  <si>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</si>
  <si>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</si>
  <si>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</si>
  <si>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</si>
  <si>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</si>
  <si>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</si>
  <si>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</si>
  <si>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</si>
  <si>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</si>
  <si>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</si>
  <si>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</si>
  <si>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</si>
  <si>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</si>
  <si>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</si>
  <si>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</si>
  <si>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</si>
  <si>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</si>
  <si>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</si>
  <si>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</si>
  <si>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</si>
  <si>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</si>
  <si>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</si>
  <si>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</si>
  <si>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</si>
  <si>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</si>
  <si>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</si>
  <si>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</si>
  <si>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</si>
  <si>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</si>
  <si>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</si>
  <si>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</si>
  <si>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</si>
  <si>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</si>
  <si>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</si>
  <si>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</si>
  <si>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</si>
  <si>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</si>
  <si>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</si>
  <si>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</si>
  <si>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</si>
  <si>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</si>
  <si>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</si>
  <si>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</si>
  <si>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</si>
  <si>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</si>
  <si>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</si>
  <si>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</si>
  <si>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</si>
  <si>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</si>
  <si>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</si>
  <si>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</si>
  <si>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</si>
  <si>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</si>
  <si>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</si>
  <si>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</si>
  <si>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</si>
  <si>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</si>
  <si>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</si>
  <si>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</si>
  <si>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</si>
  <si>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</si>
  <si>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</si>
  <si>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</si>
  <si>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</si>
  <si>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</si>
  <si>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</si>
  <si>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</si>
  <si>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</si>
  <si>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</si>
  <si>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</si>
  <si>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</si>
  <si>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</si>
  <si>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</si>
  <si>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</si>
  <si>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</si>
  <si>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</si>
  <si>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</si>
  <si>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</si>
  <si>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</si>
  <si>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</si>
  <si>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</si>
  <si>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</si>
  <si>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</si>
  <si>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</si>
  <si>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</si>
  <si>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</si>
  <si>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</si>
  <si>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</si>
  <si>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</si>
  <si>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</si>
  <si>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</si>
  <si>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</si>
  <si>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</si>
  <si>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</si>
  <si>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</si>
  <si>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</si>
  <si>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</si>
  <si>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</si>
  <si>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</si>
  <si>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</si>
  <si>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</si>
  <si>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</si>
  <si>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</si>
  <si>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</si>
  <si>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</si>
  <si>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</si>
  <si>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</si>
  <si>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</si>
  <si>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</si>
  <si>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</si>
  <si>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</si>
  <si>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</si>
  <si>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</si>
  <si>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</si>
  <si>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</si>
  <si>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</si>
  <si>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</si>
  <si>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</si>
  <si>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</si>
  <si>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</si>
  <si>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</si>
  <si>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</si>
  <si>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</si>
  <si>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</si>
  <si>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</si>
  <si>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</si>
  <si>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</si>
  <si>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</si>
  <si>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</si>
  <si>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</si>
  <si>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</si>
  <si>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</si>
  <si>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</si>
  <si>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</si>
  <si>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</si>
  <si>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</si>
  <si>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</si>
  <si>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</si>
  <si>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</si>
  <si>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</si>
  <si>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</si>
  <si>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</si>
  <si>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</si>
  <si>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</si>
  <si>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</si>
  <si>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</si>
  <si>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</si>
  <si>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</si>
  <si>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</si>
  <si>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</si>
  <si>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</si>
  <si>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</si>
  <si>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</si>
  <si>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</si>
  <si>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</si>
  <si>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</si>
  <si>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</si>
  <si>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</si>
  <si>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</si>
  <si>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</si>
  <si>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</si>
  <si>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</si>
  <si>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</si>
  <si>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</si>
  <si>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</si>
  <si>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</si>
  <si>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</si>
  <si>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</si>
  <si>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</si>
  <si>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</si>
  <si>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</si>
  <si>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</si>
  <si>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</si>
  <si>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</si>
  <si>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</si>
  <si>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</si>
  <si>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</si>
  <si>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</si>
  <si>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</si>
  <si>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</si>
  <si>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</si>
  <si>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</si>
  <si>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</si>
  <si>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</si>
  <si>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</si>
  <si>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</si>
  <si>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</si>
  <si>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</si>
  <si>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</si>
  <si>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</si>
  <si>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</si>
  <si>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</si>
  <si>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</si>
  <si>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</si>
  <si>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</si>
  <si>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</si>
  <si>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</si>
  <si>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</si>
  <si>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</si>
  <si>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</si>
  <si>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</si>
  <si>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</si>
  <si>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</si>
  <si>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</si>
  <si>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</si>
  <si>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</si>
  <si>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</si>
  <si>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</si>
  <si>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</si>
  <si>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</si>
  <si>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</si>
  <si>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</si>
  <si>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</si>
  <si>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</si>
  <si>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</si>
  <si>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</si>
  <si>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</si>
  <si>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</si>
  <si>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</si>
  <si>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</si>
  <si>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</si>
  <si>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</si>
  <si>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</si>
  <si>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</si>
  <si>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</si>
  <si>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</si>
  <si>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</si>
  <si>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</si>
  <si>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</si>
  <si>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</si>
  <si>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</si>
  <si>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</si>
  <si>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</si>
  <si>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</si>
  <si>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</si>
  <si>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</si>
  <si>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</si>
  <si>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</si>
  <si>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</si>
  <si>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</si>
  <si>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</si>
  <si>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</si>
  <si>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</si>
  <si>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</si>
  <si>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</si>
  <si>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</si>
  <si>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</si>
  <si>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</si>
  <si>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</si>
  <si>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</si>
  <si>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</si>
  <si>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</si>
  <si>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</si>
  <si>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</si>
  <si>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</si>
  <si>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</si>
  <si>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</si>
  <si>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</si>
  <si>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</si>
  <si>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</si>
  <si>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</si>
  <si>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</si>
  <si>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</si>
  <si>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</si>
  <si>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</si>
  <si>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</si>
  <si>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</si>
  <si>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</si>
  <si>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</si>
  <si>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</si>
  <si>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</si>
  <si>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</si>
  <si>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</si>
  <si>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</si>
  <si>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</si>
  <si>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</si>
  <si>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</si>
  <si>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</si>
  <si>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</si>
  <si>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</si>
  <si>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</si>
  <si>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</si>
  <si>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</si>
  <si>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</si>
  <si>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</si>
  <si>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</si>
  <si>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</si>
  <si>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</si>
  <si>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</si>
  <si>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</si>
  <si>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</si>
  <si>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</si>
  <si>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</si>
  <si>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</si>
  <si>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</si>
  <si>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</si>
  <si>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</si>
  <si>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</si>
  <si>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</si>
  <si>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</si>
  <si>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</si>
  <si>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</si>
  <si>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</si>
  <si>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</si>
  <si>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</si>
  <si>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</si>
  <si>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</si>
  <si>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</si>
  <si>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</si>
  <si>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</si>
  <si>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</si>
  <si>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</si>
  <si>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</si>
  <si>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</si>
  <si>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</si>
  <si>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</si>
  <si>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</si>
  <si>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</si>
  <si>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</si>
  <si>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</si>
  <si>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</si>
  <si>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</si>
  <si>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</si>
  <si>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</si>
  <si>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</si>
  <si>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</si>
  <si>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</si>
  <si>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</si>
  <si>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</si>
  <si>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</si>
  <si>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</si>
  <si>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</si>
  <si>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</si>
  <si>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</si>
  <si>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</si>
  <si>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</si>
  <si>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</si>
  <si>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</si>
  <si>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</si>
  <si>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</si>
  <si>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</si>
  <si>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</si>
  <si>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</si>
  <si>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</si>
  <si>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</si>
  <si>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</si>
  <si>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</si>
  <si>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</si>
  <si>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</si>
  <si>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</si>
  <si>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</si>
  <si>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</si>
  <si>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</si>
  <si>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</si>
  <si>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</si>
  <si>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</si>
  <si>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</si>
  <si>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</si>
  <si>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</si>
  <si>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</si>
  <si>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</si>
  <si>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</si>
  <si>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</si>
  <si>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</si>
  <si>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</si>
  <si>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</si>
  <si>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</si>
  <si>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</si>
  <si>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</si>
  <si>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</si>
  <si>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</si>
  <si>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</si>
  <si>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</si>
  <si>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</si>
  <si>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</si>
  <si>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</si>
  <si>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</si>
  <si>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</si>
  <si>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</si>
  <si>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</si>
  <si>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</si>
  <si>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</si>
  <si>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</si>
  <si>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</si>
  <si>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</si>
  <si>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</si>
  <si>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</si>
  <si>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</si>
  <si>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</si>
  <si>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</si>
  <si>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</si>
  <si>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</si>
  <si>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</si>
  <si>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</si>
  <si>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</si>
  <si>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</si>
  <si>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</si>
  <si>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</si>
  <si>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</si>
  <si>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</si>
  <si>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</si>
  <si>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</si>
  <si>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</si>
  <si>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</si>
  <si>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</si>
  <si>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</si>
  <si>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</si>
  <si>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</si>
  <si>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</si>
  <si>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</si>
  <si>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</si>
  <si>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</si>
  <si>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</si>
  <si>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</si>
  <si>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</si>
  <si>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</si>
  <si>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</si>
  <si>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</si>
  <si>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</si>
  <si>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</si>
  <si>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</si>
  <si>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</si>
  <si>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</si>
  <si>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</si>
  <si>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</si>
  <si>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</si>
  <si>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</si>
  <si>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</si>
  <si>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</si>
  <si>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</si>
  <si>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</si>
  <si>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</si>
  <si>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</si>
  <si>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</si>
  <si>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</si>
  <si>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</si>
  <si>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</si>
  <si>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</si>
  <si>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</si>
  <si>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</si>
  <si>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</si>
  <si>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</si>
  <si>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</si>
  <si>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</si>
  <si>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</si>
  <si>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</si>
  <si>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</si>
  <si>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</si>
  <si>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</si>
  <si>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</si>
  <si>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</si>
  <si>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</si>
  <si>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</si>
  <si>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</si>
  <si>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</si>
  <si>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</si>
  <si>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</si>
  <si>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</si>
  <si>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</si>
  <si>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</si>
  <si>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</si>
  <si>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</si>
  <si>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</si>
  <si>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</si>
  <si>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</si>
  <si>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</si>
  <si>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</si>
  <si>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</si>
  <si>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</si>
  <si>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</si>
  <si>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</si>
  <si>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</si>
  <si>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</si>
  <si>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</si>
  <si>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</si>
  <si>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</si>
  <si>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</si>
  <si>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</si>
  <si>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</si>
  <si>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</si>
  <si>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</si>
  <si>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</si>
  <si>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</si>
  <si>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</si>
  <si>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</si>
  <si>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</si>
  <si>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</si>
  <si>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</si>
  <si>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</si>
  <si>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</si>
  <si>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</si>
  <si>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</si>
  <si>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</si>
  <si>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</si>
  <si>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</si>
  <si>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</si>
  <si>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</si>
  <si>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</si>
  <si>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</si>
  <si>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</si>
  <si>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</si>
  <si>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</si>
  <si>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</si>
  <si>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</si>
  <si>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</si>
  <si>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</si>
  <si>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</si>
  <si>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</si>
  <si>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</si>
  <si>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</si>
  <si>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</si>
  <si>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</si>
  <si>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</si>
  <si>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</si>
  <si>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</si>
  <si>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</si>
  <si>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</si>
  <si>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</si>
  <si>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</si>
  <si>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</si>
  <si>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</si>
  <si>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</si>
  <si>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</si>
  <si>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</si>
  <si>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</si>
  <si>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</si>
  <si>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</si>
  <si>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</si>
  <si>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</si>
  <si>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</si>
  <si>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</si>
  <si>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</si>
  <si>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</si>
  <si>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</si>
  <si>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</si>
  <si>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</si>
  <si>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</si>
  <si>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</si>
  <si>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</si>
  <si>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</si>
  <si>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</si>
  <si>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</si>
  <si>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</si>
  <si>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</si>
  <si>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</si>
  <si>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</si>
  <si>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</si>
  <si>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</si>
  <si>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</si>
  <si>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</si>
  <si>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</si>
  <si>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</si>
  <si>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</si>
  <si>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</si>
  <si>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</si>
  <si>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</si>
  <si>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</si>
  <si>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</si>
  <si>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</si>
  <si>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</si>
  <si>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</si>
  <si>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</si>
  <si>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</si>
  <si>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</si>
  <si>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</si>
  <si>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</si>
  <si>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</si>
  <si>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</si>
  <si>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</si>
  <si>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</si>
  <si>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</si>
  <si>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</si>
  <si>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</si>
  <si>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</si>
  <si>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</si>
  <si>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</si>
  <si>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</si>
  <si>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</si>
  <si>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</si>
  <si>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</si>
  <si>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</si>
  <si>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</si>
  <si>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</si>
  <si>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</si>
  <si>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</si>
  <si>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</si>
  <si>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</si>
  <si>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</si>
  <si>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</si>
  <si>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</si>
  <si>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</si>
  <si>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</si>
  <si>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</si>
  <si>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</si>
  <si>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</si>
  <si>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</si>
  <si>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</si>
  <si>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</si>
  <si>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</si>
  <si>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</si>
  <si>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</si>
  <si>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</si>
  <si>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</si>
  <si>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</si>
  <si>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</si>
  <si>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</si>
  <si>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</si>
  <si>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</si>
  <si>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</si>
  <si>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</si>
  <si>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</si>
  <si>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</si>
  <si>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</si>
  <si>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</si>
  <si>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</si>
  <si>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</si>
  <si>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</si>
  <si>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</si>
  <si>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</si>
  <si>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</si>
  <si>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</si>
  <si>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</si>
  <si>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</si>
  <si>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</si>
  <si>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</si>
  <si>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</si>
  <si>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</si>
  <si>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</si>
  <si>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</si>
  <si>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</si>
  <si>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</si>
  <si>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</si>
  <si>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</si>
  <si>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</si>
  <si>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</si>
  <si>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</si>
  <si>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</si>
  <si>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</si>
  <si>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</si>
  <si>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</si>
  <si>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</si>
  <si>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</si>
  <si>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</si>
  <si>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</si>
  <si>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</si>
  <si>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</si>
  <si>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</si>
  <si>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</si>
  <si>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</si>
  <si>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</si>
  <si>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</si>
  <si>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</si>
  <si>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</si>
  <si>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</si>
  <si>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</si>
  <si>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</si>
  <si>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</si>
  <si>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</si>
  <si>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</si>
  <si>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</si>
  <si>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</si>
  <si>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</si>
  <si>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</si>
  <si>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</si>
  <si>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</si>
  <si>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</si>
  <si>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</si>
  <si>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</si>
  <si>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</si>
  <si>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</si>
  <si>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</si>
  <si>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</si>
  <si>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</si>
  <si>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</si>
  <si>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</si>
  <si>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</si>
  <si>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</si>
  <si>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</si>
  <si>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</si>
  <si>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</si>
  <si>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</si>
  <si>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</si>
  <si>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</si>
  <si>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</si>
  <si>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</si>
  <si>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</si>
  <si>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</si>
  <si>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</si>
  <si>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</si>
  <si>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</si>
  <si>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</si>
  <si>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</si>
  <si>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</si>
  <si>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</si>
  <si>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</si>
  <si>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</si>
  <si>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</si>
  <si>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</si>
  <si>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</si>
  <si>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</si>
  <si>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</si>
  <si>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</si>
  <si>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</si>
  <si>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</si>
  <si>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</si>
  <si>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</si>
  <si>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</si>
  <si>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</si>
  <si>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</si>
  <si>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</si>
  <si>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</si>
  <si>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</si>
  <si>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</si>
  <si>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</si>
  <si>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</si>
  <si>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</si>
  <si>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</si>
  <si>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</si>
  <si>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</si>
  <si>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</si>
  <si>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</si>
  <si>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</si>
  <si>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</si>
  <si>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</si>
  <si>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</si>
  <si>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</si>
  <si>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</si>
  <si>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</si>
  <si>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</si>
  <si>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</si>
  <si>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</si>
  <si>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</si>
  <si>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</si>
  <si>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</si>
  <si>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</si>
  <si>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</si>
  <si>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</si>
  <si>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</si>
  <si>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</si>
  <si>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</si>
  <si>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</si>
  <si>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</si>
  <si>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</si>
  <si>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</si>
  <si>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</si>
  <si>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</si>
  <si>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</si>
  <si>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</si>
  <si>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</si>
  <si>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</si>
  <si>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</si>
  <si>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</si>
  <si>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</si>
  <si>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</si>
  <si>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</si>
  <si>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</si>
  <si>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</si>
  <si>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</si>
  <si>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</si>
  <si>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</si>
  <si>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</si>
  <si>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</si>
  <si>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</si>
  <si>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</si>
  <si>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</si>
  <si>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</si>
  <si>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</si>
  <si>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</si>
  <si>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</si>
  <si>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</si>
  <si>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</si>
  <si>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</si>
  <si>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</si>
  <si>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</si>
  <si>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</si>
  <si>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</si>
  <si>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</si>
  <si>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</si>
  <si>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</si>
  <si>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</si>
  <si>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</si>
  <si>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</si>
  <si>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</si>
  <si>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</si>
  <si>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</si>
  <si>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</si>
  <si>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</si>
  <si>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</si>
  <si>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</si>
  <si>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</si>
  <si>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</si>
  <si>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</si>
  <si>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</si>
  <si>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</si>
  <si>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</si>
  <si>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</si>
  <si>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</si>
  <si>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</si>
  <si>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</si>
  <si>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</si>
  <si>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</si>
  <si>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</si>
  <si>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</si>
  <si>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</si>
  <si>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</si>
  <si>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</si>
  <si>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</si>
  <si>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</si>
  <si>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</si>
  <si>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</si>
  <si>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</si>
  <si>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</si>
  <si>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</si>
  <si>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</si>
  <si>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</si>
  <si>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</si>
  <si>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</si>
  <si>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</si>
  <si>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</si>
  <si>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</si>
  <si>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</si>
  <si>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</si>
  <si>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</si>
  <si>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</si>
  <si>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</si>
  <si>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</si>
  <si>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</si>
  <si>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</si>
  <si>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</si>
  <si>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</si>
  <si>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</si>
  <si>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</si>
  <si>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</si>
  <si>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</si>
  <si>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</si>
  <si>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</si>
  <si>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</si>
  <si>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</si>
  <si>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</si>
  <si>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</si>
  <si>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</si>
  <si>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</si>
  <si>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</si>
  <si>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</si>
  <si>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</si>
  <si>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</si>
  <si>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</si>
  <si>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</si>
  <si>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</si>
  <si>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</si>
  <si>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</si>
  <si>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</si>
  <si>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</si>
  <si>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</si>
  <si>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</si>
  <si>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</si>
  <si>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</si>
  <si>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</si>
  <si>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</si>
  <si>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</si>
  <si>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</si>
  <si>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</si>
  <si>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</si>
  <si>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</si>
  <si>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</si>
  <si>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</si>
  <si>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</si>
  <si>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</si>
  <si>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</si>
  <si>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</si>
  <si>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</si>
  <si>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</si>
  <si>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</si>
  <si>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</si>
  <si>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</si>
  <si>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</si>
  <si>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</si>
  <si>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</si>
  <si>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</si>
  <si>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</si>
  <si>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</si>
  <si>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</si>
  <si>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</si>
  <si>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</si>
  <si>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</si>
  <si>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</si>
  <si>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</si>
  <si>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</si>
  <si>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</si>
  <si>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</si>
  <si>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</si>
  <si>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</si>
  <si>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</si>
  <si>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</si>
  <si>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</si>
  <si>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</si>
  <si>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</si>
  <si>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</si>
  <si>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</si>
  <si>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</si>
  <si>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</si>
  <si>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</si>
  <si>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</si>
  <si>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</si>
  <si>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</si>
  <si>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</si>
  <si>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</si>
  <si>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</si>
  <si>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</si>
  <si>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</si>
  <si>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</si>
  <si>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</si>
  <si>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</si>
  <si>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</si>
  <si>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</si>
  <si>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</si>
  <si>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</si>
  <si>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</si>
  <si>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</si>
  <si>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</si>
  <si>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</si>
  <si>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</si>
  <si>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</si>
  <si>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</si>
  <si>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</si>
  <si>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</si>
  <si>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</si>
  <si>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</si>
  <si>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</si>
  <si>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</si>
  <si>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</si>
  <si>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</si>
  <si>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</si>
  <si>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</si>
  <si>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</si>
  <si>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</si>
  <si>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</si>
  <si>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</si>
  <si>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</si>
  <si>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</si>
  <si>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</si>
  <si>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</si>
  <si>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</si>
  <si>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</si>
  <si>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</si>
  <si>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</si>
  <si>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</si>
  <si>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</si>
  <si>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</si>
  <si>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</si>
  <si>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</si>
  <si>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</si>
  <si>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</si>
  <si>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</si>
  <si>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</si>
  <si>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</si>
  <si>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</si>
  <si>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</si>
  <si>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</si>
  <si>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</si>
  <si>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</si>
  <si>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</si>
  <si>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</si>
  <si>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</si>
  <si>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</si>
  <si>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</si>
  <si>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</si>
  <si>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</si>
  <si>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</si>
  <si>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</si>
  <si>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</si>
  <si>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</si>
  <si>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</si>
  <si>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</si>
  <si>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</si>
  <si>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</si>
  <si>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</si>
  <si>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</si>
  <si>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</si>
  <si>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</si>
  <si>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</si>
  <si>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</si>
  <si>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</si>
  <si>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</si>
  <si>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</si>
  <si>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</si>
  <si>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</si>
  <si>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</si>
  <si>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</si>
  <si>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</si>
  <si>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</si>
  <si>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</si>
  <si>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</si>
  <si>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</si>
  <si>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</si>
  <si>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</si>
  <si>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</si>
  <si>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</si>
  <si>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</si>
  <si>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</si>
  <si>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</si>
  <si>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</si>
  <si>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</si>
  <si>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</si>
  <si>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</si>
  <si>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</si>
  <si>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</si>
  <si>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</si>
  <si>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</si>
  <si>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</si>
  <si>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</si>
  <si>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</si>
  <si>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</si>
  <si>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</si>
  <si>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</si>
  <si>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</si>
  <si>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</si>
  <si>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</si>
  <si>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</si>
  <si>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</si>
  <si>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</si>
  <si>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</si>
  <si>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</si>
  <si>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</si>
  <si>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</si>
  <si>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</si>
  <si>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</si>
  <si>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</si>
  <si>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</si>
  <si>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</si>
  <si>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</si>
  <si>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</si>
  <si>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</si>
  <si>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</si>
  <si>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</si>
  <si>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</si>
  <si>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</si>
  <si>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</si>
  <si>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</si>
  <si>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</si>
  <si>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</si>
  <si>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</si>
  <si>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</si>
  <si>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</si>
  <si>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</si>
  <si>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</si>
  <si>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</si>
  <si>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</si>
  <si>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</si>
  <si>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</si>
  <si>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</si>
  <si>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</si>
  <si>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</si>
  <si>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</si>
  <si>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</si>
  <si>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</si>
  <si>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</si>
  <si>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</si>
  <si>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</si>
  <si>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</si>
  <si>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</si>
  <si>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</si>
  <si>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</si>
  <si>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</si>
  <si>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</si>
  <si>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</si>
  <si>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</si>
  <si>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</si>
  <si>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</si>
  <si>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</si>
  <si>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</si>
  <si>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</si>
  <si>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</si>
  <si>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</si>
  <si>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</si>
  <si>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</si>
  <si>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</si>
  <si>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</si>
  <si>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</si>
  <si>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</si>
  <si>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</si>
  <si>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</si>
  <si>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</si>
  <si>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</si>
  <si>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</si>
  <si>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</si>
  <si>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</si>
  <si>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</si>
  <si>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</si>
  <si>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</si>
  <si>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</si>
  <si>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</si>
  <si>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</si>
  <si>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</si>
  <si>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</si>
  <si>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</si>
  <si>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</si>
  <si>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</si>
  <si>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</si>
  <si>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</si>
  <si>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</si>
  <si>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</si>
  <si>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</si>
  <si>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</si>
  <si>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</si>
  <si>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</si>
  <si>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</si>
  <si>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</si>
  <si>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</si>
  <si>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</si>
  <si>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</si>
  <si>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</si>
  <si>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</si>
  <si>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</si>
  <si>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</si>
  <si>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</si>
  <si>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</si>
  <si>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</si>
  <si>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</si>
  <si>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</si>
  <si>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</si>
  <si>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</si>
  <si>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</si>
  <si>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</si>
  <si>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</si>
  <si>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</si>
  <si>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</si>
  <si>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</si>
  <si>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</si>
  <si>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</si>
  <si>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</si>
  <si>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</si>
  <si>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</si>
  <si>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</si>
  <si>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</si>
  <si>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</si>
  <si>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</si>
  <si>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</si>
  <si>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</si>
  <si>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</si>
  <si>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</si>
  <si>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</si>
  <si>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</si>
  <si>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</si>
  <si>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</si>
  <si>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</si>
  <si>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</si>
  <si>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</si>
  <si>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</si>
  <si>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</si>
  <si>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</si>
  <si>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</si>
  <si>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</si>
  <si>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</si>
  <si>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</si>
  <si>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</si>
  <si>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</si>
  <si>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</si>
  <si>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</si>
  <si>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</si>
  <si>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</si>
  <si>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</si>
  <si>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</si>
  <si>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</si>
  <si>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</si>
  <si>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</si>
  <si>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</si>
  <si>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</si>
  <si>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</si>
  <si>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</si>
  <si>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</si>
  <si>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</si>
  <si>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</si>
  <si>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</si>
  <si>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</si>
  <si>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</si>
  <si>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</si>
  <si>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</si>
  <si>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</si>
  <si>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</si>
  <si>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</si>
  <si>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</si>
  <si>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</si>
  <si>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</si>
  <si>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</si>
  <si>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</si>
  <si>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</si>
  <si>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</si>
  <si>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</si>
  <si>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</si>
  <si>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</si>
  <si>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</si>
  <si>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</si>
  <si>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</si>
  <si>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</si>
  <si>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</si>
  <si>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</si>
  <si>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</si>
  <si>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</si>
  <si>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</si>
  <si>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</si>
  <si>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</si>
  <si>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</si>
  <si>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</si>
  <si>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</si>
  <si>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</si>
  <si>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</si>
  <si>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</si>
  <si>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</si>
  <si>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</si>
  <si>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</si>
  <si>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</si>
  <si>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</si>
  <si>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</si>
  <si>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</si>
  <si>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</si>
  <si>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</si>
  <si>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</si>
  <si>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</si>
  <si>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</si>
  <si>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</si>
  <si>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</si>
  <si>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</si>
  <si>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</si>
  <si>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</si>
  <si>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</si>
  <si>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</si>
  <si>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</si>
  <si>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</si>
  <si>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</si>
  <si>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</si>
  <si>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</si>
  <si>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</si>
  <si>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</si>
  <si>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</si>
  <si>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</si>
  <si>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</si>
  <si>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</si>
  <si>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</si>
  <si>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</si>
  <si>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</si>
  <si>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</si>
  <si>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</si>
  <si>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</si>
  <si>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</si>
  <si>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</si>
  <si>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</si>
  <si>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</si>
  <si>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</si>
  <si>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</si>
  <si>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</si>
  <si>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</si>
  <si>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</si>
  <si>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</si>
  <si>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</si>
  <si>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</si>
  <si>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</si>
  <si>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</si>
  <si>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</si>
  <si>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</si>
  <si>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</si>
  <si>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</si>
  <si>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</si>
  <si>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</si>
  <si>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</si>
  <si>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</si>
  <si>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</si>
  <si>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</si>
  <si>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</si>
  <si>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</si>
  <si>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</si>
  <si>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</si>
  <si>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</si>
  <si>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</si>
  <si>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</si>
  <si>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</si>
  <si>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</si>
  <si>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</si>
  <si>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</si>
  <si>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</si>
  <si>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</si>
  <si>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</si>
  <si>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</si>
  <si>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</si>
  <si>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</si>
  <si>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</si>
  <si>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</si>
  <si>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</si>
  <si>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</si>
  <si>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</si>
  <si>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</si>
  <si>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</si>
  <si>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</si>
  <si>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</si>
  <si>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</si>
  <si>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</si>
  <si>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</si>
  <si>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</si>
  <si>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</si>
  <si>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</si>
  <si>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</si>
  <si>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</si>
  <si>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</si>
  <si>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</si>
  <si>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</si>
  <si>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</si>
  <si>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</si>
  <si>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</si>
  <si>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</si>
  <si>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</si>
  <si>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</si>
  <si>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</si>
  <si>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</si>
  <si>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</si>
  <si>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</si>
  <si>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</si>
  <si>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</si>
  <si>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</si>
  <si>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</si>
  <si>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</si>
  <si>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</si>
  <si>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</si>
  <si>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</si>
  <si>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</si>
  <si>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</si>
  <si>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</si>
  <si>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</si>
  <si>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</si>
  <si>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</si>
  <si>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</si>
  <si>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</si>
  <si>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</si>
  <si>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</si>
  <si>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</si>
  <si>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</si>
  <si>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</si>
  <si>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</si>
  <si>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</si>
  <si>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</si>
  <si>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</si>
  <si>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</si>
  <si>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</si>
  <si>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</si>
  <si>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</si>
  <si>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</si>
  <si>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</si>
  <si>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</si>
  <si>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</si>
  <si>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</si>
  <si>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</si>
  <si>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</si>
  <si>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</si>
  <si>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</si>
  <si>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</si>
  <si>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</si>
  <si>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</si>
  <si>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</si>
  <si>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</si>
  <si>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</si>
  <si>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</si>
  <si>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</si>
  <si>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</si>
  <si>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</si>
  <si>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</si>
  <si>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</si>
  <si>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</si>
  <si>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</si>
  <si>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</si>
  <si>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</si>
  <si>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</si>
  <si>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</si>
  <si>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</si>
  <si>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</si>
  <si>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</si>
  <si>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</si>
  <si>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</si>
  <si>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</si>
  <si>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</si>
  <si>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</si>
  <si>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</si>
  <si>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</si>
  <si>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</si>
  <si>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</si>
  <si>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</si>
  <si>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</si>
  <si>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</si>
  <si>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</si>
  <si>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</si>
  <si>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</si>
  <si>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</si>
  <si>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</si>
  <si>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</si>
  <si>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</si>
  <si>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</si>
  <si>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</si>
  <si>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</si>
  <si>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</si>
  <si>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</si>
  <si>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</si>
  <si>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</si>
  <si>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</si>
  <si>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</si>
  <si>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</si>
  <si>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</si>
  <si>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</si>
  <si>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</si>
  <si>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</si>
  <si>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</si>
  <si>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</si>
  <si>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</si>
  <si>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</si>
  <si>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</si>
  <si>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</si>
  <si>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</si>
  <si>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</si>
  <si>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</si>
  <si>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</si>
  <si>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</si>
  <si>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</si>
  <si>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</si>
  <si>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</si>
  <si>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</si>
  <si>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</si>
  <si>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</si>
  <si>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</si>
  <si>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</si>
  <si>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</si>
  <si>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</si>
  <si>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</si>
  <si>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</si>
  <si>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</si>
  <si>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</si>
  <si>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</si>
  <si>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</si>
  <si>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</si>
  <si>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</si>
  <si>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</si>
  <si>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</si>
  <si>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</si>
  <si>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</si>
  <si>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</si>
  <si>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</si>
  <si>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</si>
  <si>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</si>
  <si>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</si>
  <si>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</si>
  <si>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</si>
  <si>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</si>
  <si>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</si>
  <si>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</si>
  <si>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</si>
  <si>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</si>
  <si>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</si>
  <si>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</si>
  <si>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</si>
  <si>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</si>
  <si>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</si>
  <si>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</si>
  <si>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</si>
  <si>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</si>
  <si>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</si>
  <si>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</si>
  <si>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</si>
  <si>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</si>
  <si>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</si>
  <si>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</si>
  <si>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</si>
  <si>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</si>
  <si>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</si>
  <si>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</si>
  <si>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</si>
  <si>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</si>
  <si>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</si>
  <si>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</si>
  <si>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</si>
  <si>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</si>
  <si>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</si>
  <si>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</si>
  <si>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</si>
  <si>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</si>
  <si>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</si>
  <si>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</si>
  <si>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</si>
  <si>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</si>
  <si>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</si>
  <si>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</si>
  <si>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</si>
  <si>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</si>
  <si>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</si>
  <si>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</si>
  <si>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</si>
  <si>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</si>
  <si>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</si>
  <si>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</si>
  <si>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</si>
  <si>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</si>
  <si>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</si>
  <si>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</si>
  <si>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</si>
  <si>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</si>
  <si>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</si>
  <si>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</si>
  <si>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</si>
  <si>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</si>
  <si>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</si>
  <si>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</si>
  <si>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</si>
  <si>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</si>
  <si>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</si>
  <si>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</si>
  <si>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</si>
  <si>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</si>
  <si>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</si>
  <si>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</si>
  <si>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</si>
  <si>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</si>
  <si>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</si>
  <si>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</si>
  <si>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</si>
  <si>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</si>
  <si>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</si>
  <si>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</si>
  <si>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</si>
  <si>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</si>
  <si>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</si>
  <si>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</si>
  <si>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</si>
  <si>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</si>
  <si>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</si>
  <si>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</si>
  <si>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</si>
  <si>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</si>
  <si>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</si>
  <si>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</si>
  <si>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</si>
  <si>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</si>
  <si>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</si>
  <si>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</si>
  <si>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</si>
  <si>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</si>
  <si>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</si>
  <si>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</si>
  <si>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</si>
  <si>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</si>
  <si>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</si>
  <si>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</si>
  <si>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</si>
  <si>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</si>
  <si>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</si>
  <si>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</si>
  <si>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</si>
  <si>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</si>
  <si>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</si>
  <si>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</si>
  <si>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</si>
  <si>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</si>
  <si>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</si>
  <si>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</si>
  <si>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</si>
  <si>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</si>
  <si>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</si>
  <si>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</si>
  <si>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</si>
  <si>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</si>
  <si>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</si>
  <si>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</si>
  <si>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</si>
  <si>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</si>
  <si>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</si>
  <si>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</si>
  <si>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</si>
  <si>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</si>
  <si>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</si>
  <si>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</si>
  <si>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</si>
  <si>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</si>
  <si>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</si>
  <si>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</si>
  <si>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</si>
  <si>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</si>
  <si>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</si>
  <si>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</si>
  <si>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</si>
  <si>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</si>
  <si>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</si>
  <si>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</si>
  <si>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</si>
  <si>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</si>
  <si>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</si>
  <si>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</si>
  <si>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</si>
  <si>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</si>
  <si>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</si>
  <si>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</si>
  <si>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</si>
  <si>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</si>
  <si>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</si>
  <si>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</si>
  <si>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</si>
  <si>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</si>
  <si>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</si>
  <si>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</si>
  <si>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</si>
  <si>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</si>
  <si>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</si>
  <si>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</si>
  <si>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</si>
  <si>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</si>
  <si>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</si>
  <si>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</si>
  <si>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</si>
  <si>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</si>
  <si>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</si>
  <si>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</si>
  <si>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</si>
  <si>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</si>
  <si>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</si>
  <si>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</si>
  <si>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</si>
  <si>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</si>
  <si>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</si>
  <si>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</si>
  <si>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</si>
  <si>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</si>
  <si>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</si>
  <si>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</si>
  <si>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</si>
  <si>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</si>
  <si>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</si>
  <si>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</si>
  <si>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</si>
  <si>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</si>
  <si>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</si>
  <si>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</si>
  <si>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</si>
  <si>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</si>
  <si>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</si>
  <si>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</si>
  <si>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</si>
  <si>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</si>
  <si>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</si>
  <si>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</si>
  <si>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</si>
  <si>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</si>
  <si>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</si>
  <si>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</si>
  <si>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</si>
  <si>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</si>
  <si>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</si>
  <si>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</si>
  <si>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</si>
  <si>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</si>
  <si>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</si>
  <si>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</si>
  <si>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</si>
  <si>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</si>
  <si>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</si>
  <si>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</si>
  <si>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</si>
  <si>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</si>
  <si>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</si>
  <si>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</si>
  <si>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</si>
  <si>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</si>
  <si>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</si>
  <si>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</si>
  <si>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</si>
  <si>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</si>
  <si>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</si>
  <si>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</si>
  <si>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</si>
  <si>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</si>
  <si>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</si>
  <si>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</si>
  <si>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</si>
  <si>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</si>
  <si>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</si>
  <si>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</si>
  <si>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</si>
  <si>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</si>
  <si>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</si>
  <si>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</si>
  <si>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</si>
  <si>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</si>
  <si>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</si>
  <si>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</si>
  <si>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</si>
  <si>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</si>
  <si>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</si>
  <si>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</si>
  <si>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</si>
  <si>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</si>
  <si>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</si>
  <si>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</si>
  <si>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</si>
  <si>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</si>
  <si>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</si>
  <si>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</si>
  <si>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</si>
  <si>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</si>
  <si>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</si>
  <si>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</si>
  <si>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</si>
  <si>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</si>
  <si>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</si>
  <si>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</si>
  <si>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</si>
  <si>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</si>
  <si>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</si>
  <si>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</si>
  <si>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</si>
  <si>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</si>
  <si>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</si>
  <si>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</si>
  <si>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</si>
  <si>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</si>
  <si>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</si>
  <si>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</si>
  <si>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</si>
  <si>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</si>
  <si>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</si>
  <si>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</si>
  <si>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</si>
  <si>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</si>
  <si>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</si>
  <si>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</si>
  <si>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</si>
  <si>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</si>
  <si>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</si>
  <si>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</si>
  <si>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</si>
  <si>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</si>
  <si>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</si>
  <si>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</si>
  <si>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</si>
  <si>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</si>
  <si>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</si>
  <si>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</si>
  <si>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</si>
  <si>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</si>
  <si>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</si>
  <si>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</si>
  <si>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</si>
  <si>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</si>
  <si>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</si>
  <si>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</si>
  <si>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</si>
  <si>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</si>
  <si>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</si>
  <si>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</si>
  <si>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</si>
  <si>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</si>
  <si>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</si>
  <si>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</si>
  <si>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</si>
  <si>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</si>
  <si>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</si>
  <si>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</si>
  <si>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</si>
  <si>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</si>
  <si>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</si>
  <si>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</si>
  <si>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</si>
  <si>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</si>
  <si>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</si>
  <si>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</si>
  <si>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</si>
  <si>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</si>
  <si>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</si>
  <si>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</si>
  <si>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</si>
  <si>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</si>
  <si>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</si>
  <si>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</si>
  <si>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</si>
  <si>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</si>
  <si>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</si>
  <si>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</si>
  <si>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</si>
  <si>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</si>
  <si>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</si>
  <si>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</si>
  <si>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</si>
  <si>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</si>
  <si>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</si>
  <si>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</si>
  <si>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</si>
  <si>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</si>
  <si>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</si>
  <si>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</si>
  <si>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</si>
  <si>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</si>
  <si>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</si>
  <si>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</si>
  <si>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</si>
  <si>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</si>
  <si>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</si>
  <si>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</si>
  <si>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</si>
  <si>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</si>
  <si>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</si>
  <si>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</si>
  <si>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</si>
  <si>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</si>
  <si>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</si>
  <si>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</si>
  <si>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</si>
  <si>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</si>
  <si>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</si>
  <si>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</si>
  <si>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</si>
  <si>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</si>
  <si>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</si>
  <si>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</si>
  <si>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</si>
  <si>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</si>
  <si>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</si>
  <si>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</si>
  <si>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</si>
  <si>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</si>
  <si>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</si>
  <si>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</si>
  <si>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</si>
  <si>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</si>
  <si>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</si>
  <si>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</si>
  <si>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</si>
  <si>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</si>
  <si>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</si>
  <si>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</si>
  <si>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</si>
  <si>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</si>
  <si>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</si>
  <si>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</si>
  <si>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</si>
  <si>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</si>
  <si>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</si>
  <si>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</si>
  <si>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</si>
  <si>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</si>
  <si>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</si>
  <si>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</si>
  <si>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</si>
  <si>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</si>
  <si>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</si>
  <si>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</si>
  <si>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</si>
  <si>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</si>
  <si>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</si>
  <si>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</si>
  <si>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</si>
  <si>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</si>
  <si>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</si>
  <si>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</si>
  <si>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</si>
  <si>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</si>
  <si>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</si>
  <si>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</si>
  <si>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</si>
  <si>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</si>
  <si>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</si>
  <si>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</si>
  <si>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</si>
  <si>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</si>
  <si>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</si>
  <si>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</si>
  <si>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</si>
  <si>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</si>
  <si>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</si>
  <si>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</si>
  <si>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</si>
  <si>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</si>
  <si>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</si>
  <si>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</si>
  <si>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</si>
  <si>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</si>
  <si>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</si>
  <si>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</si>
  <si>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</si>
  <si>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</si>
  <si>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</si>
  <si>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</si>
  <si>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</si>
  <si>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</si>
  <si>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</si>
  <si>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</si>
  <si>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</si>
  <si>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</si>
  <si>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</si>
  <si>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</si>
  <si>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</si>
  <si>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</si>
  <si>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</si>
  <si>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</si>
  <si>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</si>
  <si>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</si>
  <si>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</si>
  <si>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</si>
  <si>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</si>
  <si>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</si>
  <si>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</si>
  <si>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</si>
  <si>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</si>
  <si>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</si>
  <si>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</si>
  <si>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</si>
  <si>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</si>
  <si>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</si>
  <si>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</si>
  <si>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</si>
  <si>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</si>
  <si>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</si>
  <si>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</si>
  <si>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</si>
  <si>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</si>
  <si>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</si>
  <si>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</si>
  <si>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</si>
  <si>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</si>
  <si>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</si>
  <si>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</si>
  <si>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</si>
  <si>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</si>
  <si>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</si>
  <si>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</si>
  <si>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</si>
  <si>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</si>
  <si>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</si>
  <si>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</si>
  <si>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</si>
  <si>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</si>
  <si>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</si>
  <si>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</si>
  <si>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</si>
  <si>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</si>
  <si>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</si>
  <si>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</si>
  <si>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</si>
  <si>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</si>
  <si>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</si>
  <si>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</si>
  <si>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</si>
  <si>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</si>
  <si>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</si>
  <si>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</si>
  <si>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</si>
  <si>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</si>
  <si>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</si>
  <si>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</si>
  <si>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</si>
  <si>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</si>
  <si>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</si>
  <si>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</si>
  <si>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</si>
  <si>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</si>
  <si>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</si>
  <si>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</si>
  <si>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</si>
  <si>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</si>
  <si>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</si>
  <si>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</si>
  <si>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</si>
  <si>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</si>
  <si>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</si>
  <si>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</si>
  <si>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</si>
  <si>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</si>
  <si>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</si>
  <si>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</si>
  <si>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</si>
  <si>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</si>
  <si>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</si>
  <si>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</si>
  <si>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</si>
  <si>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</si>
  <si>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</si>
  <si>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</si>
  <si>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</si>
  <si>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</si>
  <si>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</si>
  <si>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</si>
  <si>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</si>
  <si>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</si>
  <si>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</si>
  <si>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</si>
  <si>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</si>
  <si>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</si>
  <si>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</si>
  <si>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</si>
  <si>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</si>
  <si>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</si>
  <si>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</si>
  <si>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</si>
  <si>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</si>
  <si>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</si>
  <si>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</si>
  <si>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</si>
  <si>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</si>
  <si>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</si>
  <si>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</si>
  <si>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</si>
  <si>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</si>
  <si>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</si>
  <si>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</si>
  <si>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</si>
  <si>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</si>
  <si>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</si>
  <si>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</si>
  <si>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</si>
  <si>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</si>
  <si>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</si>
  <si>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</si>
  <si>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</si>
  <si>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</si>
  <si>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</si>
  <si>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</si>
  <si>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</si>
  <si>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</si>
  <si>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</si>
  <si>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</si>
  <si>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</si>
  <si>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</si>
  <si>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</si>
  <si>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</si>
  <si>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</si>
  <si>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</si>
  <si>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</si>
  <si>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</si>
  <si>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</si>
  <si>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</si>
  <si>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</si>
  <si>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</si>
  <si>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</si>
  <si>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</si>
  <si>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</si>
  <si>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</si>
  <si>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</si>
  <si>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</si>
  <si>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</si>
  <si>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</si>
  <si>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</si>
  <si>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</si>
  <si>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</si>
  <si>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</si>
  <si>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</si>
  <si>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</si>
  <si>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</si>
  <si>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</si>
  <si>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</si>
  <si>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</si>
  <si>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</si>
  <si>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</si>
  <si>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</si>
  <si>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</si>
  <si>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</si>
  <si>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</si>
  <si>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</si>
  <si>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</si>
  <si>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</si>
  <si>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</si>
  <si>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</si>
  <si>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</si>
  <si>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</si>
  <si>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</si>
  <si>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</si>
  <si>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</si>
  <si>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</si>
  <si>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</si>
  <si>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</si>
  <si>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</si>
  <si>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</si>
  <si>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</si>
  <si>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</si>
  <si>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</si>
  <si>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</si>
  <si>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</si>
  <si>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</si>
  <si>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</si>
  <si>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</si>
  <si>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</si>
  <si>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</si>
  <si>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</si>
  <si>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</si>
  <si>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</si>
  <si>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</si>
  <si>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</si>
  <si>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</si>
  <si>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</si>
  <si>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</si>
  <si>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</si>
  <si>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</si>
  <si>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</si>
  <si>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</si>
  <si>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</si>
  <si>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</si>
  <si>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</si>
  <si>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</si>
  <si>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</si>
  <si>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</si>
  <si>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</si>
  <si>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</si>
  <si>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</si>
  <si>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</si>
  <si>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</si>
  <si>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</si>
  <si>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</si>
  <si>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</si>
  <si>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</si>
  <si>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</si>
  <si>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</si>
  <si>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</si>
  <si>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</si>
  <si>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</si>
  <si>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</si>
  <si>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</si>
  <si>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</si>
  <si>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</si>
  <si>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</si>
  <si>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</si>
  <si>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</si>
  <si>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</si>
  <si>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</si>
  <si>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</si>
  <si>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</si>
  <si>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</si>
  <si>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</si>
  <si>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</si>
  <si>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</si>
  <si>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</si>
  <si>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</si>
  <si>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</si>
  <si>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</si>
  <si>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</si>
  <si>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</si>
  <si>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</si>
  <si>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</si>
  <si>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</si>
  <si>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</si>
  <si>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</si>
  <si>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</si>
  <si>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</si>
  <si>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</si>
  <si>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</si>
  <si>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</si>
  <si>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</si>
  <si>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</si>
  <si>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</si>
  <si>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</si>
  <si>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</si>
  <si>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</si>
  <si>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</si>
  <si>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</si>
  <si>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</si>
  <si>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</si>
  <si>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</si>
  <si>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</si>
  <si>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</si>
  <si>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</si>
  <si>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</si>
  <si>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</si>
  <si>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</si>
  <si>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</si>
  <si>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</si>
  <si>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</si>
  <si>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</si>
  <si>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</si>
  <si>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</si>
  <si>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</si>
  <si>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</si>
  <si>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</si>
  <si>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</si>
  <si>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</si>
  <si>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</si>
  <si>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</si>
  <si>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</si>
  <si>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</si>
  <si>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</si>
  <si>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</si>
  <si>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</si>
  <si>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</si>
  <si>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</si>
  <si>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</si>
  <si>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</si>
  <si>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</si>
  <si>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</si>
  <si>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</si>
  <si>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</si>
  <si>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</si>
  <si>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</si>
  <si>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</si>
  <si>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</si>
  <si>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</si>
  <si>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</si>
  <si>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</si>
  <si>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</si>
  <si>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</si>
  <si>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</si>
  <si>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</si>
  <si>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</si>
  <si>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</si>
  <si>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</si>
  <si>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</si>
  <si>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</si>
  <si>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</si>
  <si>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</si>
  <si>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</si>
  <si>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</si>
  <si>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</si>
  <si>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</si>
  <si>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</si>
  <si>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</si>
  <si>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</si>
  <si>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</si>
  <si>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</si>
  <si>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</si>
  <si>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</si>
  <si>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</si>
  <si>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</si>
  <si>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</si>
  <si>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</si>
  <si>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</si>
  <si>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</si>
  <si>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</si>
  <si>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</si>
  <si>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</si>
  <si>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</si>
  <si>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</si>
  <si>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</si>
  <si>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</si>
  <si>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</si>
  <si>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</si>
  <si>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</si>
  <si>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</si>
  <si>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</si>
  <si>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</si>
  <si>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</si>
  <si>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</si>
  <si>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</si>
  <si>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</si>
  <si>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</si>
  <si>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</si>
  <si>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</si>
  <si>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</si>
  <si>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</si>
  <si>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</si>
  <si>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</si>
  <si>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</si>
  <si>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</si>
  <si>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</si>
  <si>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</si>
  <si>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</si>
  <si>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</si>
  <si>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</si>
  <si>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</si>
  <si>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</si>
  <si>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</si>
  <si>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</si>
  <si>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</si>
  <si>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</si>
  <si>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</si>
  <si>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</si>
  <si>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</si>
  <si>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</si>
  <si>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</si>
  <si>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</si>
  <si>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</si>
  <si>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</si>
  <si>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</si>
  <si>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</si>
  <si>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</si>
  <si>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</si>
  <si>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</si>
  <si>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</si>
  <si>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</si>
  <si>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</si>
  <si>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</si>
  <si>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</si>
  <si>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</si>
  <si>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</si>
  <si>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</si>
  <si>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</si>
  <si>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</si>
  <si>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</si>
  <si>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</si>
  <si>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</si>
  <si>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</si>
  <si>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</si>
  <si>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</si>
  <si>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</si>
  <si>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</si>
  <si>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</si>
  <si>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</si>
  <si>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</si>
  <si>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</si>
  <si>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</si>
  <si>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</si>
  <si>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</si>
  <si>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</si>
  <si>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</si>
  <si>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</si>
  <si>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</si>
  <si>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</si>
  <si>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</si>
  <si>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</si>
  <si>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</si>
  <si>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</si>
  <si>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</si>
  <si>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</si>
  <si>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</si>
  <si>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</si>
  <si>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</si>
  <si>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</si>
  <si>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</si>
  <si>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</si>
  <si>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</si>
  <si>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</si>
  <si>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</si>
  <si>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</si>
  <si>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</si>
  <si>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</si>
  <si>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</si>
  <si>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</si>
  <si>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</si>
  <si>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</si>
  <si>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</si>
  <si>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</si>
  <si>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</si>
  <si>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</si>
  <si>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</si>
  <si>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</si>
  <si>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</si>
  <si>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</si>
  <si>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</si>
  <si>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</si>
  <si>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</si>
  <si>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</si>
  <si>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</si>
  <si>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</si>
  <si>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</si>
  <si>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</si>
  <si>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</si>
  <si>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</si>
  <si>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</si>
  <si>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</si>
  <si>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</si>
  <si>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</si>
  <si>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</si>
  <si>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</si>
  <si>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</si>
  <si>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</si>
  <si>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</si>
  <si>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</si>
  <si>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</si>
  <si>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</si>
  <si>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</si>
  <si>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</si>
  <si>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</si>
  <si>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</si>
  <si>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</si>
  <si>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</si>
  <si>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</si>
  <si>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</si>
  <si>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</si>
  <si>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</si>
  <si>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</si>
  <si>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</si>
  <si>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</si>
  <si>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</si>
  <si>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</si>
  <si>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</si>
  <si>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</si>
  <si>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</si>
  <si>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</si>
  <si>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</si>
  <si>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</si>
  <si>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</si>
  <si>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</si>
  <si>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</si>
  <si>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</si>
  <si>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</si>
  <si>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</si>
  <si>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</si>
  <si>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</si>
  <si>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</si>
  <si>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</si>
  <si>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</si>
  <si>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</si>
  <si>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</si>
  <si>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</si>
  <si>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</si>
  <si>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</si>
  <si>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</si>
  <si>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</si>
  <si>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</si>
  <si>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</si>
  <si>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</si>
  <si>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</si>
  <si>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</si>
  <si>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</si>
  <si>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</si>
  <si>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</si>
  <si>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</si>
  <si>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</si>
  <si>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</si>
  <si>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</si>
  <si>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</si>
  <si>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</si>
  <si>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</si>
  <si>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</si>
  <si>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</si>
  <si>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</si>
  <si>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</si>
  <si>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</si>
  <si>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</si>
  <si>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</si>
  <si>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</si>
  <si>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</si>
  <si>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</si>
  <si>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</si>
  <si>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</si>
  <si>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</si>
  <si>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</si>
  <si>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</si>
  <si>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</si>
  <si>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</si>
  <si>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</si>
  <si>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</si>
  <si>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</si>
  <si>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</si>
  <si>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</si>
  <si>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</si>
  <si>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</si>
  <si>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</si>
  <si>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</si>
  <si>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</si>
  <si>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</si>
  <si>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</si>
  <si>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</si>
  <si>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</si>
  <si>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</si>
  <si>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</si>
  <si>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</si>
  <si>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</si>
  <si>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</si>
  <si>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</si>
  <si>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</si>
  <si>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</si>
  <si>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</si>
  <si>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</si>
  <si>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</si>
  <si>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</si>
  <si>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</si>
  <si>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</si>
  <si>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</si>
  <si>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</si>
  <si>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</si>
  <si>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</si>
  <si>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</si>
  <si>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</si>
  <si>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</si>
  <si>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</si>
  <si>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</si>
  <si>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</si>
  <si>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</si>
  <si>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</si>
  <si>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</si>
  <si>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</si>
  <si>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</si>
  <si>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</si>
  <si>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</si>
  <si>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</si>
  <si>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</si>
  <si>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</si>
  <si>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</si>
  <si>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</si>
  <si>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</si>
  <si>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</si>
  <si>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</si>
  <si>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</si>
  <si>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</si>
  <si>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</si>
  <si>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</si>
  <si>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</si>
  <si>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</si>
  <si>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</si>
  <si>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</si>
  <si>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</si>
  <si>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</si>
  <si>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</si>
  <si>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</si>
  <si>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</si>
  <si>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</si>
  <si>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</si>
  <si>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</si>
  <si>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</si>
  <si>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</si>
  <si>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</si>
  <si>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</si>
  <si>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</si>
  <si>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</si>
  <si>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</si>
  <si>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</si>
  <si>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</si>
  <si>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</si>
  <si>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</si>
  <si>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</si>
  <si>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</si>
  <si>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</si>
  <si>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</si>
  <si>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</si>
  <si>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</si>
  <si>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</si>
  <si>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</si>
  <si>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</si>
  <si>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</si>
  <si>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</si>
  <si>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</si>
  <si>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</si>
  <si>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</si>
  <si>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</si>
  <si>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</si>
  <si>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</si>
  <si>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</si>
  <si>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</si>
  <si>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</si>
  <si>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</si>
  <si>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</si>
  <si>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</si>
  <si>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</si>
  <si>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</si>
  <si>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</si>
  <si>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</si>
  <si>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</si>
  <si>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</si>
  <si>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</si>
  <si>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</si>
  <si>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</si>
  <si>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</si>
  <si>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</si>
  <si>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</si>
  <si>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</si>
  <si>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</si>
  <si>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</si>
  <si>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</si>
  <si>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</si>
  <si>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</si>
  <si>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</si>
  <si>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</si>
  <si>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</si>
  <si>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</si>
  <si>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</si>
  <si>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</si>
  <si>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</si>
  <si>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</si>
  <si>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</si>
  <si>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</si>
  <si>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</si>
  <si>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</si>
  <si>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</si>
  <si>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</si>
  <si>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</si>
  <si>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</si>
  <si>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</si>
  <si>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</si>
  <si>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</si>
  <si>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</si>
  <si>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</si>
  <si>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</si>
  <si>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</si>
  <si>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</si>
  <si>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</si>
  <si>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</si>
  <si>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</si>
  <si>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</si>
  <si>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</si>
  <si>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</si>
  <si>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</si>
  <si>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</si>
  <si>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</si>
  <si>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</si>
  <si>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</si>
  <si>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</si>
  <si>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</si>
  <si>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</si>
  <si>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</si>
  <si>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</si>
  <si>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</si>
  <si>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</si>
  <si>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</si>
  <si>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</si>
  <si>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</si>
  <si>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</si>
  <si>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</si>
  <si>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</si>
  <si>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</si>
  <si>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</si>
  <si>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</si>
  <si>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</si>
  <si>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</si>
  <si>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</si>
  <si>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</si>
  <si>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</si>
  <si>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</si>
  <si>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</si>
  <si>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</si>
  <si>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</si>
  <si>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</si>
  <si>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</si>
  <si>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</si>
  <si>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</si>
  <si>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</si>
  <si>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</si>
  <si>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</si>
  <si>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</si>
  <si>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</si>
  <si>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</si>
  <si>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</si>
  <si>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</si>
  <si>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</si>
  <si>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</si>
  <si>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</si>
  <si>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</si>
  <si>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</si>
  <si>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</si>
  <si>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</si>
  <si>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</si>
  <si>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</si>
  <si>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</si>
  <si>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</si>
  <si>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</si>
  <si>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</si>
  <si>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</si>
  <si>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</si>
  <si>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</si>
  <si>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</si>
  <si>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</si>
  <si>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</si>
  <si>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</si>
  <si>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</si>
  <si>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</si>
  <si>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</si>
  <si>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</si>
  <si>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</si>
  <si>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</si>
  <si>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</si>
  <si>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</si>
  <si>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</si>
  <si>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</si>
  <si>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</si>
  <si>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</si>
  <si>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</si>
  <si>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</si>
  <si>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</si>
  <si>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</si>
  <si>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</si>
  <si>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</si>
  <si>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</si>
  <si>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</si>
  <si>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</si>
  <si>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</si>
  <si>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</si>
  <si>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</si>
  <si>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</si>
  <si>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</si>
  <si>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</si>
  <si>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</si>
  <si>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</si>
  <si>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</si>
  <si>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</si>
  <si>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</si>
  <si>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</si>
  <si>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</si>
  <si>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</si>
  <si>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</si>
  <si>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</si>
  <si>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</si>
  <si>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</si>
  <si>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</si>
  <si>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</si>
  <si>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</si>
  <si>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</si>
  <si>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</si>
  <si>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</si>
  <si>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</si>
  <si>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</si>
  <si>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</si>
  <si>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</si>
  <si>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</si>
  <si>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</si>
  <si>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</si>
  <si>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</si>
  <si>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</si>
  <si>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</si>
  <si>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</si>
  <si>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</si>
  <si>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</si>
  <si>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</si>
  <si>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</si>
  <si>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</si>
  <si>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</si>
  <si>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</si>
  <si>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</si>
  <si>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</si>
  <si>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</si>
  <si>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</si>
  <si>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</si>
  <si>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</si>
  <si>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</si>
  <si>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</si>
  <si>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</si>
  <si>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</si>
  <si>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</si>
  <si>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</si>
  <si>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</si>
  <si>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</si>
  <si>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</si>
  <si>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</si>
  <si>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</si>
  <si>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</si>
  <si>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</si>
  <si>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</si>
  <si>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</si>
  <si>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</si>
  <si>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</si>
  <si>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</si>
  <si>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</si>
  <si>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</si>
  <si>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</si>
  <si>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</si>
  <si>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</si>
  <si>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</si>
  <si>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</si>
  <si>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</si>
  <si>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</si>
  <si>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</si>
  <si>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</si>
  <si>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</si>
  <si>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</si>
  <si>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</si>
  <si>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</si>
  <si>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</si>
  <si>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</si>
  <si>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</si>
  <si>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</si>
  <si>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</si>
  <si>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</si>
  <si>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</si>
  <si>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</si>
  <si>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</si>
  <si>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</si>
  <si>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</si>
  <si>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</si>
  <si>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</si>
  <si>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</si>
  <si>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</si>
  <si>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</si>
  <si>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</si>
  <si>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</si>
  <si>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</si>
  <si>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</si>
  <si>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</si>
  <si>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</si>
  <si>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</si>
  <si>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</si>
  <si>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</si>
  <si>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</si>
  <si>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</si>
  <si>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</si>
  <si>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</si>
  <si>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</si>
  <si>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</si>
  <si>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</si>
  <si>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</si>
  <si>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</si>
  <si>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</si>
  <si>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</si>
  <si>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</si>
  <si>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</si>
  <si>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</si>
  <si>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</si>
  <si>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</si>
  <si>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</si>
  <si>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</si>
  <si>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</si>
  <si>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</si>
  <si>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</si>
  <si>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</si>
  <si>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</si>
  <si>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</si>
  <si>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</si>
  <si>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</si>
  <si>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</si>
  <si>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</si>
  <si>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</si>
  <si>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</si>
  <si>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</si>
  <si>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</si>
  <si>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</si>
  <si>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</si>
  <si>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</si>
  <si>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</si>
  <si>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</si>
  <si>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</si>
  <si>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</si>
  <si>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</si>
  <si>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</si>
  <si>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</si>
  <si>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</si>
  <si>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</si>
  <si>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</si>
  <si>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</si>
  <si>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</si>
  <si>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</si>
  <si>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</si>
  <si>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</si>
  <si>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</si>
  <si>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</si>
  <si>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</si>
  <si>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</si>
  <si>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</si>
  <si>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</si>
  <si>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</si>
  <si>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</si>
  <si>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</si>
  <si>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</si>
  <si>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</si>
  <si>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</si>
  <si>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</si>
  <si>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</si>
  <si>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</si>
  <si>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</si>
  <si>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</si>
  <si>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</si>
  <si>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</si>
  <si>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</si>
  <si>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</si>
  <si>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</si>
  <si>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</si>
  <si>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</si>
  <si>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</si>
  <si>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</si>
  <si>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</si>
  <si>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</si>
  <si>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</si>
  <si>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</si>
  <si>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</si>
  <si>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</si>
  <si>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</si>
  <si>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</si>
  <si>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</si>
  <si>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</si>
  <si>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</si>
  <si>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</si>
  <si>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</si>
  <si>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</si>
  <si>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</si>
  <si>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</si>
  <si>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</si>
  <si>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</si>
  <si>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</si>
  <si>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</si>
  <si>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</si>
  <si>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</si>
  <si>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</si>
  <si>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</si>
  <si>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</si>
  <si>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</si>
  <si>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</si>
  <si>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</si>
  <si>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</si>
  <si>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</si>
  <si>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</si>
  <si>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</si>
  <si>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</si>
  <si>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</si>
  <si>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</si>
  <si>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</si>
  <si>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</si>
  <si>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</si>
  <si>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</si>
  <si>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</si>
  <si>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</si>
  <si>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</si>
  <si>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</si>
  <si>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</si>
  <si>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</si>
  <si>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</si>
  <si>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</si>
  <si>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</si>
  <si>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</si>
  <si>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</si>
  <si>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</si>
  <si>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</si>
  <si>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</si>
  <si>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</si>
  <si>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</si>
  <si>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</si>
  <si>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</si>
  <si>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</si>
  <si>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</si>
  <si>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</si>
  <si>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</si>
  <si>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</si>
  <si>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</si>
  <si>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</si>
  <si>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</si>
  <si>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</si>
  <si>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</si>
  <si>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</si>
  <si>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</si>
  <si>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</si>
  <si>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</si>
  <si>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</si>
  <si>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</si>
  <si>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</si>
  <si>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</si>
  <si>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</si>
  <si>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</si>
  <si>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</si>
  <si>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</si>
  <si>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</si>
  <si>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</si>
  <si>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</si>
  <si>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</si>
  <si>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</si>
  <si>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</si>
  <si>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</si>
  <si>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</si>
  <si>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</si>
  <si>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</si>
  <si>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</si>
  <si>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</si>
  <si>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</si>
  <si>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</si>
  <si>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</si>
  <si>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</si>
  <si>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</si>
  <si>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</si>
  <si>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</si>
  <si>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</si>
  <si>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</si>
  <si>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</si>
  <si>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</si>
  <si>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</si>
  <si>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</si>
  <si>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</si>
  <si>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</si>
  <si>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</si>
  <si>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</si>
  <si>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</si>
  <si>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</si>
  <si>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</si>
  <si>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</si>
  <si>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</si>
  <si>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</si>
  <si>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</si>
  <si>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</si>
  <si>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</si>
  <si>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</si>
  <si>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</si>
  <si>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</si>
  <si>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</si>
  <si>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</si>
  <si>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</si>
  <si>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</si>
  <si>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</si>
  <si>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</si>
  <si>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</si>
  <si>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</si>
  <si>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</si>
  <si>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</si>
  <si>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</si>
  <si>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</si>
  <si>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</si>
  <si>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</si>
  <si>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</si>
  <si>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</si>
  <si>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</si>
  <si>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</si>
  <si>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</si>
  <si>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</si>
  <si>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</si>
  <si>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</si>
  <si>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</si>
  <si>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</si>
  <si>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</si>
  <si>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</si>
  <si>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</si>
  <si>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</si>
  <si>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</si>
  <si>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</si>
  <si>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</si>
  <si>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</si>
  <si>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</si>
  <si>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</si>
  <si>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</si>
  <si>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</si>
  <si>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</si>
  <si>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</si>
  <si>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</si>
  <si>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</si>
  <si>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</si>
  <si>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</si>
  <si>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</si>
  <si>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</si>
  <si>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</si>
  <si>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</si>
  <si>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</si>
  <si>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</si>
  <si>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</si>
  <si>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</si>
  <si>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</si>
  <si>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</si>
  <si>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</si>
  <si>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</si>
  <si>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</si>
  <si>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</si>
  <si>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</si>
  <si>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</si>
  <si>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</si>
  <si>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</si>
  <si>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</si>
  <si>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</si>
  <si>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</si>
  <si>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</si>
  <si>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</si>
  <si>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</si>
  <si>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</si>
  <si>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</si>
  <si>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</si>
  <si>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</si>
  <si>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</si>
  <si>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</si>
  <si>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</si>
  <si>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</si>
  <si>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</si>
  <si>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</si>
  <si>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</si>
  <si>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</si>
  <si>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</si>
  <si>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</si>
  <si>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</si>
  <si>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</si>
  <si>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</si>
  <si>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</si>
  <si>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</si>
  <si>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</si>
  <si>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</si>
  <si>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</si>
  <si>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</si>
  <si>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</si>
  <si>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</si>
  <si>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</si>
  <si>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</si>
  <si>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</si>
  <si>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</si>
  <si>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</si>
  <si>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</si>
  <si>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</si>
  <si>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</si>
  <si>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</si>
  <si>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</si>
  <si>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</si>
  <si>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</si>
  <si>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</si>
  <si>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</si>
  <si>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</si>
  <si>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</si>
  <si>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</si>
  <si>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</si>
  <si>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</si>
  <si>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</si>
  <si>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</si>
  <si>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</si>
  <si>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</si>
  <si>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</si>
  <si>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</si>
  <si>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</si>
  <si>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</si>
  <si>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</si>
  <si>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</si>
  <si>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</si>
  <si>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</si>
  <si>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</si>
  <si>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</si>
  <si>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</si>
  <si>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</si>
  <si>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</si>
  <si>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</si>
  <si>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</si>
  <si>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</si>
  <si>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</si>
  <si>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</si>
  <si>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</si>
  <si>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</si>
  <si>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</si>
  <si>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</si>
  <si>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</si>
  <si>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</si>
  <si>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</si>
  <si>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</si>
  <si>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</si>
  <si>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</si>
  <si>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</si>
  <si>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</si>
  <si>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</si>
  <si>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</si>
  <si>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</si>
  <si>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</si>
  <si>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</si>
  <si>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</si>
  <si>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</si>
  <si>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</si>
  <si>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</si>
  <si>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</si>
  <si>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</si>
  <si>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</si>
  <si>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</si>
  <si>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</si>
  <si>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</si>
  <si>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</si>
  <si>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</si>
  <si>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</si>
  <si>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</si>
  <si>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</si>
  <si>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</si>
  <si>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</si>
  <si>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</si>
  <si>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</si>
  <si>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</si>
  <si>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</si>
  <si>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</si>
  <si>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</si>
  <si>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</si>
  <si>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</si>
  <si>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</si>
  <si>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</si>
  <si>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</si>
  <si>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</si>
  <si>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</si>
  <si>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</si>
  <si>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</si>
  <si>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</si>
  <si>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</si>
  <si>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</si>
  <si>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</si>
  <si>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</si>
  <si>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</si>
  <si>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</si>
  <si>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</si>
  <si>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</si>
  <si>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</si>
  <si>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</si>
  <si>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</si>
  <si>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</si>
  <si>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</si>
  <si>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</si>
  <si>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</si>
  <si>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</si>
  <si>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</si>
  <si>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</si>
  <si>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</si>
  <si>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</si>
  <si>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</si>
  <si>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</si>
  <si>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</si>
  <si>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</si>
  <si>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</si>
  <si>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</si>
  <si>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</si>
  <si>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</si>
  <si>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</si>
  <si>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</si>
  <si>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</si>
  <si>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</si>
  <si>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</si>
  <si>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</si>
  <si>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</si>
  <si>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</si>
  <si>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</si>
  <si>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</si>
  <si>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</si>
  <si>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</si>
  <si>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</si>
  <si>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</si>
  <si>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</si>
  <si>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</si>
  <si>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</si>
  <si>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</si>
  <si>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</si>
  <si>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</si>
  <si>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</si>
  <si>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</si>
  <si>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</si>
  <si>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</si>
  <si>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</si>
  <si>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</si>
  <si>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</si>
  <si>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</si>
  <si>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</si>
  <si>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</si>
  <si>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</si>
  <si>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</si>
  <si>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</si>
  <si>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</si>
  <si>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</si>
  <si>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</si>
  <si>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</si>
  <si>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</si>
  <si>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</si>
  <si>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</si>
  <si>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</si>
  <si>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</si>
  <si>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</si>
  <si>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</si>
  <si>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</si>
  <si>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</si>
  <si>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</si>
  <si>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</si>
  <si>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</si>
  <si>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</si>
  <si>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</si>
  <si>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</si>
  <si>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</si>
  <si>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</si>
  <si>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</si>
  <si>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</si>
  <si>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</si>
  <si>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</si>
  <si>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</si>
  <si>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</si>
  <si>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</si>
  <si>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</si>
  <si>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</si>
  <si>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</si>
  <si>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</si>
  <si>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</si>
  <si>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</si>
  <si>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</si>
  <si>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</si>
  <si>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</si>
  <si>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</si>
  <si>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</si>
  <si>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</si>
  <si>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</si>
  <si>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</si>
  <si>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</si>
  <si>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</si>
  <si>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</si>
  <si>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</si>
  <si>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</si>
  <si>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</si>
  <si>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</si>
  <si>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</si>
  <si>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</si>
  <si>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</si>
  <si>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</si>
  <si>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</si>
  <si>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</si>
  <si>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</si>
  <si>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</si>
  <si>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</si>
  <si>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</si>
  <si>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</si>
  <si>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</si>
  <si>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</si>
  <si>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</si>
  <si>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</si>
  <si>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</si>
  <si>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</si>
  <si>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</si>
  <si>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</si>
  <si>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</si>
  <si>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</si>
  <si>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</si>
  <si>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</si>
  <si>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</si>
  <si>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</si>
  <si>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</si>
  <si>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</si>
  <si>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</si>
  <si>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</si>
  <si>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</si>
  <si>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</si>
  <si>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</si>
  <si>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</si>
  <si>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</si>
  <si>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</si>
  <si>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</si>
  <si>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</si>
  <si>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</si>
  <si>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</si>
  <si>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</si>
  <si>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</si>
  <si>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</si>
  <si>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</si>
  <si>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</si>
  <si>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</si>
  <si>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</si>
  <si>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</si>
  <si>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</si>
  <si>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</si>
  <si>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</si>
  <si>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</si>
  <si>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</si>
  <si>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</si>
  <si>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</si>
  <si>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</si>
  <si>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</si>
  <si>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</si>
  <si>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</si>
  <si>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</si>
  <si>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</si>
  <si>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</si>
  <si>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</si>
  <si>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</si>
  <si>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</si>
  <si>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</si>
  <si>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</si>
  <si>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</si>
  <si>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</si>
  <si>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</si>
  <si>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</si>
  <si>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</si>
  <si>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</si>
  <si>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</si>
  <si>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</si>
  <si>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</si>
  <si>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</si>
  <si>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</si>
  <si>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</si>
  <si>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</si>
  <si>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</si>
  <si>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</si>
  <si>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</si>
  <si>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</si>
  <si>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</si>
  <si>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</si>
  <si>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</si>
  <si>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</si>
  <si>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</si>
  <si>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</si>
  <si>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</si>
  <si>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</si>
  <si>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</si>
  <si>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</si>
  <si>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</si>
  <si>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</si>
  <si>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</si>
  <si>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</si>
  <si>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</si>
  <si>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</si>
  <si>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</si>
  <si>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</si>
  <si>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</si>
  <si>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</si>
  <si>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</si>
  <si>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</si>
  <si>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</si>
  <si>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</si>
  <si>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</si>
  <si>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</si>
  <si>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</si>
  <si>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</si>
  <si>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</si>
  <si>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</si>
  <si>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</si>
  <si>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</si>
  <si>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</si>
  <si>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</si>
  <si>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</si>
  <si>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</si>
  <si>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</si>
  <si>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</si>
  <si>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</si>
  <si>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</si>
  <si>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</si>
  <si>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</si>
  <si>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</si>
  <si>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</si>
  <si>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</si>
  <si>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</si>
  <si>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</si>
  <si>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</si>
  <si>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</si>
  <si>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</si>
  <si>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</si>
  <si>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</si>
  <si>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</si>
  <si>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</si>
  <si>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</si>
  <si>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</si>
  <si>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</si>
  <si>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</si>
  <si>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</si>
  <si>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</si>
  <si>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</si>
  <si>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</si>
  <si>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</si>
  <si>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</si>
  <si>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</si>
  <si>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</si>
  <si>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</si>
  <si>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</si>
  <si>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</si>
  <si>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</si>
  <si>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</si>
  <si>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</si>
  <si>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</si>
  <si>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</si>
  <si>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</si>
  <si>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</si>
  <si>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</si>
  <si>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</si>
  <si>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</si>
  <si>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</si>
  <si>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</si>
  <si>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</si>
  <si>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</si>
  <si>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</si>
  <si>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</si>
  <si>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</si>
  <si>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</si>
  <si>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</si>
  <si>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</si>
  <si>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</si>
  <si>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</si>
  <si>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</si>
  <si>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</si>
  <si>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</si>
  <si>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</si>
  <si>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</si>
  <si>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</si>
  <si>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</si>
  <si>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</si>
  <si>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</si>
  <si>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</si>
  <si>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</si>
  <si>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</si>
  <si>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</si>
  <si>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</si>
  <si>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</si>
  <si>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</si>
  <si>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</si>
  <si>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</si>
  <si>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</si>
  <si>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</si>
  <si>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</si>
  <si>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</si>
  <si>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</si>
  <si>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</si>
  <si>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</si>
  <si>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</si>
  <si>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</si>
  <si>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</si>
  <si>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</si>
  <si>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</si>
  <si>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</si>
  <si>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</si>
  <si>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</si>
  <si>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</si>
  <si>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</si>
  <si>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</si>
  <si>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</si>
  <si>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</si>
  <si>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</si>
  <si>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</si>
  <si>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</si>
  <si>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</si>
  <si>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</si>
  <si>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</si>
  <si>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</si>
  <si>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</si>
  <si>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</si>
  <si>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</si>
  <si>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</si>
  <si>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</si>
  <si>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</si>
  <si>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</si>
  <si>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</si>
  <si>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</si>
  <si>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</si>
  <si>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</si>
  <si>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</si>
  <si>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</si>
  <si>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</si>
  <si>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</si>
  <si>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</si>
  <si>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</si>
  <si>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</si>
  <si>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</si>
  <si>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</si>
  <si>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</si>
  <si>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</si>
  <si>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</si>
  <si>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</si>
  <si>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</si>
  <si>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</si>
  <si>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</si>
  <si>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</si>
  <si>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</si>
  <si>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</si>
  <si>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</si>
  <si>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</si>
  <si>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</si>
  <si>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</si>
  <si>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</si>
  <si>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</si>
  <si>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</si>
  <si>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</si>
  <si>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</si>
  <si>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</si>
  <si>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</si>
  <si>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</si>
  <si>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</si>
  <si>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</si>
  <si>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</si>
  <si>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</si>
  <si>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</si>
  <si>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</si>
  <si>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</si>
  <si>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</si>
  <si>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</si>
  <si>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</si>
  <si>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</si>
  <si>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</si>
  <si>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</si>
  <si>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</si>
  <si>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</si>
  <si>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</si>
  <si>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</si>
  <si>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</si>
  <si>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</si>
  <si>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</si>
  <si>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</si>
  <si>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</si>
  <si>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</si>
  <si>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</si>
  <si>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</si>
  <si>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</si>
  <si>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</si>
  <si>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</si>
  <si>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</si>
  <si>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</si>
  <si>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</si>
  <si>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</si>
  <si>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</si>
  <si>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</si>
  <si>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</si>
  <si>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</si>
  <si>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</si>
  <si>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</si>
  <si>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</si>
  <si>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</si>
  <si>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</si>
  <si>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</si>
  <si>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</si>
  <si>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</si>
  <si>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</si>
  <si>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</si>
  <si>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</si>
  <si>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</si>
  <si>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</si>
  <si>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</si>
  <si>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</si>
  <si>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</si>
  <si>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</si>
  <si>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</si>
  <si>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</si>
  <si>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</si>
  <si>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</si>
  <si>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</si>
  <si>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</si>
  <si>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</si>
  <si>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</si>
  <si>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</si>
  <si>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</si>
  <si>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</si>
  <si>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</si>
  <si>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</si>
  <si>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</si>
  <si>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</si>
  <si>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</si>
  <si>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</si>
  <si>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</si>
  <si>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</si>
  <si>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</si>
  <si>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</si>
  <si>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</si>
  <si>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</si>
  <si>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</si>
  <si>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</si>
  <si>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</si>
  <si>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</si>
  <si>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</si>
  <si>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</si>
  <si>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</si>
  <si>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</si>
  <si>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</si>
  <si>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</si>
  <si>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</si>
  <si>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</si>
  <si>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</si>
  <si>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</si>
  <si>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</si>
  <si>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</si>
  <si>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</si>
  <si>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</si>
  <si>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</si>
  <si>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</si>
  <si>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</si>
  <si>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</si>
  <si>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</si>
  <si>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</si>
  <si>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</si>
  <si>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</si>
  <si>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</si>
  <si>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</si>
  <si>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</si>
  <si>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</si>
  <si>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</si>
  <si>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</si>
  <si>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</si>
  <si>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</si>
  <si>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</si>
  <si>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</si>
  <si>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</si>
  <si>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</si>
  <si>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</si>
  <si>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</si>
  <si>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</si>
  <si>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</si>
  <si>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</si>
  <si>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</si>
  <si>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</si>
  <si>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</si>
  <si>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</si>
  <si>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</si>
  <si>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</si>
  <si>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</si>
  <si>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</si>
  <si>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</si>
  <si>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</si>
  <si>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</si>
  <si>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</si>
  <si>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</si>
  <si>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</si>
  <si>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</si>
  <si>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</si>
  <si>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</si>
  <si>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</si>
  <si>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</si>
  <si>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</si>
  <si>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</si>
  <si>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</si>
  <si>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</si>
  <si>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</si>
  <si>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</si>
  <si>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</si>
  <si>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</si>
  <si>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</si>
  <si>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</si>
  <si>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</si>
  <si>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</si>
  <si>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</si>
  <si>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</si>
  <si>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</si>
  <si>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</si>
  <si>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</si>
  <si>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</si>
  <si>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</si>
  <si>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</si>
  <si>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</si>
  <si>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</si>
  <si>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</si>
  <si>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</si>
  <si>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</si>
  <si>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</si>
  <si>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</si>
  <si>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</si>
  <si>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</si>
  <si>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</si>
  <si>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</si>
  <si>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</si>
  <si>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</si>
  <si>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</si>
  <si>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</si>
  <si>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</si>
  <si>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</si>
  <si>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</si>
  <si>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</si>
  <si>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</si>
  <si>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</si>
  <si>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</si>
  <si>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</si>
  <si>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</si>
  <si>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</si>
  <si>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</si>
  <si>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</si>
  <si>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</si>
  <si>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</si>
  <si>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</si>
  <si>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</si>
  <si>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</si>
  <si>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</si>
  <si>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</si>
  <si>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</si>
  <si>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</si>
  <si>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</si>
  <si>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</si>
  <si>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</si>
  <si>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</si>
  <si>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</si>
  <si>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</si>
  <si>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</si>
  <si>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</si>
  <si>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</si>
  <si>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</si>
  <si>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</si>
  <si>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</si>
  <si>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</si>
  <si>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</si>
  <si>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</si>
  <si>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</si>
  <si>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</si>
  <si>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</si>
  <si>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</si>
  <si>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</si>
  <si>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</si>
  <si>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</si>
  <si>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</si>
  <si>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</si>
  <si>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</si>
  <si>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</si>
  <si>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</si>
  <si>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</si>
  <si>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</si>
  <si>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</si>
  <si>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</si>
  <si>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</si>
  <si>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</si>
  <si>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</si>
  <si>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</si>
  <si>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</si>
  <si>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</si>
  <si>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</si>
  <si>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</si>
  <si>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</si>
  <si>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</si>
  <si>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</si>
  <si>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</si>
  <si>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</si>
  <si>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</si>
  <si>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</si>
  <si>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</si>
  <si>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</si>
  <si>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</si>
  <si>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</si>
  <si>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</si>
  <si>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</si>
  <si>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</si>
  <si>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</si>
  <si>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</si>
  <si>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</si>
  <si>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</si>
  <si>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</si>
  <si>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</si>
  <si>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</si>
  <si>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</si>
  <si>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</si>
  <si>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</si>
  <si>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</si>
  <si>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</si>
  <si>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</si>
  <si>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</si>
  <si>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</si>
  <si>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</si>
  <si>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</si>
  <si>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</si>
  <si>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</si>
  <si>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</si>
  <si>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</si>
  <si>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</si>
  <si>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</si>
  <si>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</si>
  <si>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</si>
  <si>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</si>
  <si>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</si>
  <si>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</si>
  <si>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</si>
  <si>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</si>
  <si>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</si>
  <si>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</si>
  <si>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</si>
  <si>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</si>
  <si>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</si>
  <si>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</si>
  <si>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</si>
  <si>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</si>
  <si>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</si>
  <si>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</si>
  <si>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</si>
  <si>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</si>
  <si>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</si>
  <si>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</si>
  <si>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</si>
  <si>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</si>
  <si>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</si>
  <si>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</si>
  <si>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</si>
  <si>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</si>
  <si>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</si>
  <si>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</si>
  <si>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</si>
  <si>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</si>
  <si>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</si>
  <si>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</si>
  <si>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</si>
  <si>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</si>
  <si>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</si>
  <si>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</si>
  <si>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</si>
  <si>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</si>
  <si>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</si>
  <si>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</si>
  <si>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</si>
  <si>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</si>
  <si>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</si>
  <si>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</si>
  <si>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</si>
  <si>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</si>
  <si>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</si>
  <si>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</si>
  <si>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</si>
  <si>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</si>
  <si>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</si>
  <si>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</si>
  <si>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</si>
  <si>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</si>
  <si>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</si>
  <si>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</si>
  <si>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</si>
  <si>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</si>
  <si>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</si>
  <si>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</si>
  <si>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</si>
  <si>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</si>
  <si>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</si>
  <si>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</si>
  <si>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</si>
  <si>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</si>
  <si>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</si>
  <si>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</si>
  <si>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</si>
  <si>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</si>
  <si>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</si>
  <si>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</si>
  <si>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</si>
  <si>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</si>
  <si>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</si>
  <si>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</si>
  <si>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</si>
  <si>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</si>
  <si>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</si>
  <si>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</si>
  <si>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</si>
  <si>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</si>
  <si>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</si>
  <si>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</si>
  <si>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</si>
  <si>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</si>
  <si>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</si>
  <si>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</si>
  <si>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</si>
  <si>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</si>
  <si>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</si>
  <si>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</si>
  <si>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</si>
  <si>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</si>
  <si>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</si>
  <si>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</si>
  <si>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</si>
  <si>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</si>
  <si>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</si>
  <si>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</si>
  <si>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</si>
  <si>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</si>
  <si>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</si>
  <si>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</si>
  <si>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</si>
  <si>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</si>
  <si>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</si>
  <si>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</si>
  <si>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</si>
  <si>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</si>
  <si>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</si>
  <si>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</si>
  <si>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</si>
  <si>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</si>
  <si>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</si>
  <si>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</si>
  <si>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</si>
  <si>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</si>
  <si>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</si>
  <si>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</si>
  <si>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</si>
  <si>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</si>
  <si>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</si>
  <si>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</si>
  <si>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</si>
  <si>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</si>
  <si>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</si>
  <si>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</si>
  <si>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</si>
  <si>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</si>
  <si>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</si>
  <si>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</si>
  <si>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</si>
  <si>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</si>
  <si>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</si>
  <si>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</si>
  <si>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</si>
  <si>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</si>
  <si>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</si>
  <si>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</si>
  <si>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</si>
  <si>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</si>
  <si>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</si>
  <si>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</si>
  <si>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</si>
  <si>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</si>
  <si>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</si>
  <si>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</si>
  <si>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</si>
  <si>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</si>
  <si>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</si>
  <si>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</si>
  <si>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</si>
  <si>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</si>
  <si>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</si>
  <si>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</si>
  <si>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</si>
  <si>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</si>
  <si>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</si>
  <si>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</si>
  <si>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</si>
  <si>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</si>
  <si>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</si>
  <si>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</si>
  <si>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</si>
  <si>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</si>
  <si>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</si>
  <si>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</si>
  <si>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</si>
  <si>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</si>
  <si>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</si>
  <si>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</si>
  <si>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</si>
  <si>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</si>
  <si>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</si>
  <si>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</si>
  <si>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</si>
  <si>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</si>
  <si>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</si>
  <si>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</si>
  <si>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</si>
  <si>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</si>
  <si>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</si>
  <si>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</si>
  <si>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</si>
  <si>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</si>
  <si>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</si>
  <si>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</si>
  <si>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</si>
  <si>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</si>
  <si>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</si>
  <si>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</si>
  <si>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</si>
  <si>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</si>
  <si>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</si>
  <si>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</si>
  <si>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</si>
  <si>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</si>
  <si>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</si>
  <si>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</si>
  <si>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</si>
  <si>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</si>
  <si>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</si>
  <si>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</si>
  <si>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</si>
  <si>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</si>
  <si>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</si>
  <si>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</si>
  <si>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</si>
  <si>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</si>
  <si>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</si>
  <si>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</si>
  <si>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</si>
  <si>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</si>
  <si>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</si>
  <si>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</si>
  <si>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</si>
  <si>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</si>
  <si>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</si>
  <si>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</si>
  <si>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</si>
  <si>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</si>
  <si>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</si>
  <si>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</si>
  <si>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</si>
  <si>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</si>
  <si>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</si>
  <si>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</si>
  <si>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</si>
  <si>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</si>
  <si>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</si>
  <si>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</si>
  <si>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</si>
  <si>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</si>
  <si>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</si>
  <si>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</si>
  <si>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</si>
  <si>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</si>
  <si>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</si>
  <si>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</si>
  <si>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</si>
  <si>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</si>
  <si>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</si>
  <si>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</si>
  <si>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</si>
  <si>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</si>
  <si>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</si>
  <si>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</si>
  <si>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</si>
  <si>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</si>
  <si>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</si>
  <si>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</si>
  <si>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</si>
  <si>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</si>
  <si>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</si>
  <si>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</si>
  <si>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</si>
  <si>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</si>
  <si>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</si>
  <si>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</si>
  <si>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</si>
  <si>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</si>
  <si>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</si>
  <si>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</si>
  <si>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</si>
  <si>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</si>
  <si>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</si>
  <si>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</si>
  <si>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</si>
  <si>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</si>
  <si>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</si>
  <si>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</si>
  <si>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</si>
  <si>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</si>
  <si>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</si>
  <si>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</si>
  <si>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</si>
  <si>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</si>
  <si>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</si>
  <si>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</si>
  <si>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</si>
  <si>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</si>
  <si>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</si>
  <si>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</si>
  <si>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</si>
  <si>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</si>
  <si>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</si>
  <si>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</si>
  <si>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</si>
  <si>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</si>
  <si>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</si>
  <si>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</si>
  <si>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</si>
  <si>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</si>
  <si>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</si>
  <si>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</si>
  <si>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</si>
  <si>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</si>
  <si>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</si>
  <si>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</si>
  <si>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</si>
  <si>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</si>
  <si>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</si>
  <si>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</si>
  <si>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</si>
  <si>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</si>
  <si>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</si>
  <si>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</si>
  <si>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</si>
  <si>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</si>
  <si>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</si>
  <si>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</si>
  <si>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</si>
  <si>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</si>
  <si>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</si>
  <si>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</si>
  <si>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</si>
  <si>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</si>
  <si>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</si>
  <si>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</si>
  <si>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</si>
  <si>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</si>
  <si>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</si>
  <si>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</si>
  <si>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</si>
  <si>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</si>
  <si>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</si>
  <si>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</si>
  <si>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</si>
  <si>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</si>
  <si>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</si>
  <si>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</si>
  <si>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</si>
  <si>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</si>
  <si>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</si>
  <si>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</si>
  <si>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</si>
  <si>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</si>
  <si>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</si>
  <si>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</si>
  <si>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</si>
  <si>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</si>
  <si>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</si>
  <si>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</si>
  <si>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</si>
  <si>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</si>
  <si>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</si>
  <si>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</si>
  <si>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</si>
  <si>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</si>
  <si>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</si>
  <si>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</si>
  <si>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</si>
  <si>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</si>
  <si>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</si>
  <si>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</si>
  <si>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</si>
  <si>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</si>
  <si>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</si>
  <si>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</si>
  <si>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</si>
  <si>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</si>
  <si>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</si>
  <si>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</si>
  <si>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</si>
  <si>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</si>
  <si>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</si>
  <si>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</si>
  <si>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</si>
  <si>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</si>
  <si>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</si>
  <si>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</si>
  <si>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</si>
  <si>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</si>
  <si>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</si>
  <si>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</si>
  <si>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</si>
  <si>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</si>
  <si>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</si>
  <si>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</si>
  <si>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</si>
  <si>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</si>
  <si>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</si>
  <si>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</si>
  <si>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</si>
  <si>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</si>
  <si>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</si>
  <si>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</si>
  <si>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</si>
  <si>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</si>
  <si>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</si>
  <si>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</si>
  <si>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</si>
  <si>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</si>
  <si>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</si>
  <si>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</si>
  <si>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</si>
  <si>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</si>
  <si>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</si>
  <si>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</si>
  <si>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</si>
  <si>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</si>
  <si>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</si>
  <si>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</si>
  <si>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</si>
  <si>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</si>
  <si>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</si>
  <si>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</si>
  <si>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</si>
  <si>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</si>
  <si>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</si>
  <si>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</si>
  <si>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</si>
  <si>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</si>
  <si>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</si>
  <si>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</si>
  <si>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</si>
  <si>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</si>
  <si>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</si>
  <si>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</si>
  <si>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</si>
  <si>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</si>
  <si>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</si>
  <si>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</si>
  <si>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</si>
  <si>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</si>
  <si>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</si>
  <si>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</si>
  <si>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</si>
  <si>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</si>
  <si>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</si>
  <si>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</si>
  <si>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</si>
  <si>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</si>
  <si>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</si>
  <si>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</si>
  <si>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</si>
  <si>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</si>
  <si>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</si>
  <si>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</si>
  <si>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</si>
  <si>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</si>
  <si>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</si>
  <si>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</si>
  <si>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</si>
  <si>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</si>
  <si>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</si>
  <si>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</si>
  <si>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</si>
  <si>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</si>
  <si>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</si>
  <si>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</si>
  <si>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</si>
  <si>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</si>
  <si>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</si>
  <si>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</si>
  <si>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</si>
  <si>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</si>
  <si>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</si>
  <si>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</si>
  <si>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</si>
  <si>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</si>
  <si>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</si>
  <si>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</si>
  <si>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</si>
  <si>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</si>
  <si>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</si>
  <si>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</si>
  <si>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</si>
  <si>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</si>
  <si>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</si>
  <si>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</si>
  <si>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</si>
  <si>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</si>
  <si>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</si>
  <si>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</si>
  <si>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</si>
  <si>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</si>
  <si>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</si>
  <si>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</si>
  <si>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</si>
  <si>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</si>
  <si>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</si>
  <si>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</si>
  <si>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</si>
  <si>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</si>
  <si>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</si>
  <si>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</si>
  <si>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</si>
  <si>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</si>
  <si>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</si>
  <si>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</si>
  <si>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</si>
  <si>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</si>
  <si>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</si>
  <si>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</si>
  <si>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</si>
  <si>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</si>
  <si>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</si>
  <si>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</si>
  <si>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</si>
  <si>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</si>
  <si>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</si>
  <si>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</si>
  <si>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</si>
  <si>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</si>
  <si>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</si>
  <si>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</si>
  <si>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</si>
  <si>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</si>
  <si>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</si>
  <si>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</si>
  <si>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</si>
  <si>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</si>
  <si>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</si>
  <si>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</si>
  <si>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</si>
  <si>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</si>
  <si>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</si>
  <si>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</si>
  <si>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</si>
  <si>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</si>
  <si>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</si>
  <si>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</si>
  <si>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</si>
  <si>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</si>
  <si>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</si>
  <si>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</si>
  <si>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</si>
  <si>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</si>
  <si>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</si>
  <si>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</si>
  <si>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</si>
  <si>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</si>
  <si>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</si>
  <si>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</si>
  <si>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</si>
  <si>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</si>
  <si>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</si>
  <si>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</si>
  <si>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</si>
  <si>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</si>
  <si>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</si>
  <si>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</si>
  <si>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</si>
  <si>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</si>
  <si>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</si>
  <si>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</si>
  <si>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</si>
  <si>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</si>
  <si>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</si>
  <si>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</si>
  <si>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</si>
  <si>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</si>
  <si>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</si>
  <si>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</si>
  <si>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</si>
  <si>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</si>
  <si>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</si>
  <si>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</si>
  <si>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</si>
  <si>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</si>
  <si>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</si>
  <si>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</si>
  <si>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</si>
  <si>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</si>
  <si>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</si>
  <si>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</si>
  <si>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</si>
  <si>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</si>
  <si>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</si>
  <si>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</si>
  <si>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</si>
  <si>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</si>
  <si>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</si>
  <si>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</si>
  <si>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</si>
  <si>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</si>
  <si>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</si>
  <si>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</si>
  <si>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</si>
  <si>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</si>
  <si>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</si>
  <si>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</si>
  <si>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</si>
  <si>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</si>
  <si>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</si>
  <si>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</si>
  <si>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</si>
  <si>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</si>
  <si>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</si>
  <si>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</si>
  <si>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</si>
  <si>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</si>
  <si>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</si>
  <si>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</si>
  <si>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</si>
  <si>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</si>
  <si>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</si>
  <si>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</si>
  <si>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</si>
  <si>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</si>
  <si>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</si>
  <si>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</si>
  <si>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</si>
  <si>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</si>
  <si>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</si>
  <si>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</si>
  <si>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</si>
  <si>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</si>
  <si>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</si>
  <si>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</si>
  <si>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</si>
  <si>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</si>
  <si>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</si>
  <si>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</si>
  <si>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</si>
  <si>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</si>
  <si>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</si>
  <si>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</si>
  <si>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</si>
  <si>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</si>
  <si>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</si>
  <si>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</si>
  <si>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</si>
  <si>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</si>
  <si>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</si>
  <si>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</si>
  <si>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</si>
  <si>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</si>
  <si>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</si>
  <si>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</si>
  <si>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</si>
  <si>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</si>
  <si>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</si>
  <si>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</si>
  <si>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</si>
  <si>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</si>
  <si>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</si>
  <si>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</si>
  <si>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</si>
  <si>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</si>
  <si>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</si>
  <si>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</si>
  <si>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</si>
  <si>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</si>
  <si>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</si>
  <si>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</si>
  <si>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</si>
  <si>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</si>
  <si>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</si>
  <si>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</si>
  <si>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</si>
  <si>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</si>
  <si>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</si>
  <si>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</si>
  <si>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</si>
  <si>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</si>
  <si>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</si>
  <si>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</si>
  <si>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</si>
  <si>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</si>
  <si>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</si>
  <si>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</si>
  <si>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</si>
  <si>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</si>
  <si>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</si>
  <si>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</si>
  <si>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</si>
  <si>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</si>
  <si>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</si>
  <si>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</si>
  <si>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</si>
  <si>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</si>
  <si>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</si>
  <si>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</si>
  <si>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</si>
  <si>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</si>
  <si>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</si>
  <si>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</si>
  <si>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</si>
  <si>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</si>
  <si>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</si>
  <si>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</si>
  <si>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</si>
  <si>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</si>
  <si>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</si>
  <si>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</si>
  <si>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</si>
  <si>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</si>
  <si>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</si>
  <si>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</si>
  <si>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</si>
  <si>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</si>
  <si>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</si>
  <si>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</si>
  <si>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</si>
  <si>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</si>
  <si>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</si>
  <si>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</si>
  <si>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</si>
  <si>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</si>
  <si>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</si>
  <si>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</si>
  <si>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</si>
  <si>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</si>
  <si>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</si>
  <si>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</si>
  <si>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</si>
  <si>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</si>
  <si>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</si>
  <si>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</si>
  <si>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</si>
  <si>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</si>
  <si>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</si>
  <si>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</si>
  <si>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</si>
  <si>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</si>
  <si>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</si>
  <si>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</si>
  <si>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</si>
  <si>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</si>
  <si>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</si>
  <si>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</si>
  <si>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</si>
  <si>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</si>
  <si>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</si>
  <si>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</si>
  <si>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</si>
  <si>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</si>
  <si>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</si>
  <si>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</si>
  <si>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</si>
  <si>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</si>
  <si>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</si>
  <si>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</si>
  <si>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</si>
  <si>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</si>
  <si>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</si>
  <si>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</si>
  <si>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</si>
  <si>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</si>
  <si>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</si>
  <si>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</si>
  <si>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</si>
  <si>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</si>
  <si>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</si>
  <si>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</si>
  <si>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</si>
  <si>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</si>
  <si>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</si>
  <si>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</si>
  <si>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</si>
  <si>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</si>
  <si>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</si>
  <si>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</si>
  <si>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</si>
  <si>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</si>
  <si>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</si>
  <si>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</si>
  <si>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</si>
  <si>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</si>
  <si>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</si>
  <si>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</si>
  <si>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</si>
  <si>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</si>
  <si>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</si>
  <si>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</si>
  <si>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</si>
  <si>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</si>
  <si>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</si>
  <si>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</si>
  <si>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</si>
  <si>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</si>
  <si>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</si>
  <si>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</si>
  <si>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</si>
  <si>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</si>
  <si>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</si>
  <si>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</si>
  <si>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</si>
  <si>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</si>
  <si>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</si>
  <si>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</si>
  <si>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</si>
  <si>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</si>
  <si>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</si>
  <si>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</si>
  <si>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</si>
  <si>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</si>
  <si>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</si>
  <si>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</si>
  <si>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</si>
  <si>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</si>
  <si>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</si>
  <si>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</si>
  <si>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</si>
  <si>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</si>
  <si>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</si>
  <si>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</si>
  <si>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</si>
  <si>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</si>
  <si>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</si>
  <si>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</si>
  <si>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</si>
  <si>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</si>
  <si>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</si>
  <si>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</si>
  <si>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</si>
  <si>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</si>
  <si>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</si>
  <si>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</si>
  <si>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</si>
  <si>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</si>
  <si>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</si>
  <si>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</si>
  <si>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</si>
  <si>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</si>
  <si>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</si>
  <si>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</si>
  <si>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</si>
  <si>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</si>
  <si>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</si>
  <si>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</si>
  <si>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</si>
  <si>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</si>
  <si>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</si>
  <si>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</si>
  <si>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</si>
  <si>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</si>
  <si>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</si>
  <si>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</si>
  <si>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</si>
  <si>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</si>
  <si>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</si>
  <si>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</si>
  <si>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</si>
  <si>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</si>
  <si>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</si>
  <si>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</si>
  <si>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</si>
  <si>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</si>
  <si>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</si>
  <si>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</si>
  <si>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</si>
  <si>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</si>
  <si>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</si>
  <si>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</si>
  <si>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</si>
  <si>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</si>
  <si>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</si>
  <si>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</si>
  <si>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</si>
  <si>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</si>
  <si>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</si>
  <si>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</si>
  <si>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</si>
  <si>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</si>
  <si>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</si>
  <si>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</si>
  <si>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</si>
  <si>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</si>
  <si>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</si>
  <si>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</si>
  <si>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</si>
  <si>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</si>
  <si>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</si>
  <si>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</si>
  <si>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</si>
  <si>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</si>
  <si>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</si>
  <si>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</si>
  <si>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</si>
  <si>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</si>
  <si>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</si>
  <si>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</si>
  <si>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</si>
  <si>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</si>
  <si>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</si>
  <si>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</si>
  <si>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</si>
  <si>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</si>
  <si>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</si>
  <si>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</si>
  <si>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</si>
  <si>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</si>
  <si>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</si>
  <si>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</si>
  <si>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</si>
  <si>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</si>
  <si>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</si>
  <si>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</si>
  <si>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</si>
  <si>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</si>
  <si>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</si>
  <si>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</si>
  <si>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</si>
  <si>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</si>
  <si>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</si>
  <si>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</si>
  <si>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</si>
  <si>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</si>
  <si>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</si>
  <si>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</si>
  <si>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</si>
  <si>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</si>
  <si>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</si>
  <si>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</si>
  <si>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</si>
  <si>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</si>
  <si>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</si>
  <si>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</si>
  <si>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</si>
  <si>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</si>
  <si>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</si>
  <si>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</si>
  <si>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</si>
  <si>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</si>
  <si>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</si>
  <si>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</si>
  <si>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</si>
  <si>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</si>
  <si>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</si>
  <si>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</si>
  <si>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</si>
  <si>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</si>
  <si>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</si>
  <si>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</si>
  <si>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</si>
  <si>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</si>
  <si>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</si>
  <si>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</si>
  <si>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</si>
  <si>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</si>
  <si>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</si>
  <si>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</si>
  <si>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</si>
  <si>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</si>
  <si>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</si>
  <si>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</si>
  <si>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</si>
  <si>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</si>
  <si>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</si>
  <si>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</si>
  <si>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</si>
  <si>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</si>
  <si>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</si>
  <si>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</si>
  <si>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</si>
  <si>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</si>
  <si>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</si>
  <si>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</si>
  <si>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</si>
  <si>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</si>
  <si>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</si>
  <si>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</si>
  <si>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</si>
  <si>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</si>
  <si>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</si>
  <si>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</si>
  <si>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</si>
  <si>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</si>
  <si>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</si>
  <si>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</si>
  <si>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</si>
  <si>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</si>
  <si>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</si>
  <si>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</si>
  <si>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</si>
  <si>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</si>
  <si>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</si>
  <si>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</si>
  <si>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</si>
  <si>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</si>
  <si>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</si>
  <si>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</si>
  <si>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</si>
  <si>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</si>
  <si>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</si>
  <si>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</si>
  <si>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</si>
  <si>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</si>
  <si>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</si>
  <si>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</si>
  <si>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</si>
  <si>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</si>
  <si>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</si>
  <si>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</si>
  <si>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</si>
  <si>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</si>
  <si>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</si>
  <si>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</si>
  <si>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</si>
  <si>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</si>
  <si>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</si>
  <si>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</si>
  <si>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</si>
  <si>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</si>
  <si>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</si>
  <si>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</si>
  <si>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</si>
  <si>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</si>
  <si>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</si>
  <si>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</si>
  <si>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</si>
  <si>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</si>
  <si>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</si>
  <si>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</si>
  <si>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</si>
  <si>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</si>
  <si>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</si>
  <si>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</si>
  <si>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</si>
  <si>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</si>
  <si>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</si>
  <si>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</si>
  <si>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</si>
  <si>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</si>
  <si>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</si>
  <si>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</si>
  <si>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</si>
  <si>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</si>
  <si>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</si>
  <si>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</si>
  <si>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</si>
  <si>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</si>
  <si>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</si>
  <si>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</si>
  <si>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</si>
  <si>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</si>
  <si>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</si>
  <si>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</si>
  <si>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</si>
  <si>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</si>
  <si>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</si>
  <si>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</si>
  <si>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</si>
  <si>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</si>
  <si>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</si>
  <si>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</si>
  <si>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</si>
  <si>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</si>
  <si>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</si>
  <si>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</si>
  <si>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</si>
  <si>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</si>
  <si>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</si>
  <si>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</si>
  <si>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</si>
  <si>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</si>
  <si>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</si>
  <si>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</si>
  <si>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</si>
  <si>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</si>
  <si>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</si>
  <si>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</si>
  <si>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</si>
  <si>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</si>
  <si>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</si>
  <si>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</si>
  <si>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</si>
  <si>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</si>
  <si>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</si>
  <si>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</si>
  <si>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</si>
  <si>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</si>
  <si>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</si>
  <si>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</si>
  <si>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</si>
  <si>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</si>
  <si>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</si>
  <si>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</si>
  <si>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</si>
  <si>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</si>
  <si>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</si>
  <si>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</si>
  <si>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</si>
  <si>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</si>
  <si>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</si>
  <si>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</si>
  <si>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</si>
  <si>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</si>
  <si>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</si>
  <si>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</si>
  <si>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</si>
  <si>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</si>
  <si>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</si>
  <si>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</si>
  <si>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</si>
  <si>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</si>
  <si>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</si>
  <si>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</si>
  <si>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</si>
  <si>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</si>
  <si>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</si>
  <si>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</si>
  <si>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</si>
  <si>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</si>
  <si>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</si>
  <si>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</si>
  <si>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</si>
  <si>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</si>
  <si>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</si>
  <si>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</si>
  <si>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</si>
  <si>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</si>
  <si>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</si>
  <si>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</si>
  <si>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</si>
  <si>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</si>
  <si>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</si>
  <si>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</si>
  <si>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</si>
  <si>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</si>
  <si>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</si>
  <si>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</si>
  <si>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</si>
  <si>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</si>
  <si>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</si>
  <si>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</si>
  <si>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</si>
  <si>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</si>
  <si>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</si>
  <si>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</si>
  <si>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</si>
  <si>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</si>
  <si>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</si>
  <si>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</si>
  <si>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</si>
  <si>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</si>
  <si>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</si>
  <si>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</si>
  <si>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</si>
  <si>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</si>
  <si>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</si>
  <si>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</si>
  <si>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</si>
  <si>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</si>
  <si>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</si>
  <si>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</si>
  <si>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</si>
  <si>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</si>
  <si>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</si>
  <si>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</si>
  <si>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</si>
  <si>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</si>
  <si>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</si>
  <si>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</si>
  <si>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</si>
  <si>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</si>
  <si>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</si>
  <si>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</si>
  <si>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</si>
  <si>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</si>
  <si>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</si>
  <si>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</si>
  <si>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</si>
  <si>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</si>
  <si>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</si>
  <si>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</si>
  <si>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</si>
  <si>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</si>
  <si>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</si>
  <si>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</si>
  <si>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</si>
  <si>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</si>
  <si>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</si>
  <si>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</si>
  <si>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</si>
  <si>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</si>
  <si>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</si>
  <si>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</si>
  <si>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</si>
  <si>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</si>
  <si>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</si>
  <si>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</si>
  <si>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</si>
  <si>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</si>
  <si>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</si>
  <si>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</si>
  <si>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</si>
  <si>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</si>
  <si>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</si>
  <si>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</si>
  <si>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</si>
  <si>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</si>
  <si>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</si>
  <si>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</si>
  <si>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</si>
  <si>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</si>
  <si>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</si>
  <si>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</si>
  <si>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</si>
  <si>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</si>
  <si>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</si>
  <si>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</si>
  <si>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</si>
  <si>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</si>
  <si>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</si>
  <si>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</si>
  <si>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</si>
  <si>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</si>
  <si>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</si>
  <si>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</si>
  <si>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</si>
  <si>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</si>
  <si>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</si>
  <si>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</si>
  <si>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</si>
  <si>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</si>
  <si>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</si>
  <si>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</si>
  <si>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</si>
  <si>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</si>
  <si>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</si>
  <si>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</si>
  <si>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</si>
  <si>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</si>
  <si>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</si>
  <si>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</si>
  <si>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</si>
  <si>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</si>
  <si>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</si>
  <si>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</si>
  <si>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</si>
  <si>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</si>
  <si>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</si>
  <si>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</si>
  <si>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</si>
  <si>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</si>
  <si>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</si>
  <si>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</si>
  <si>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</si>
  <si>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</si>
  <si>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</si>
  <si>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</si>
  <si>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</si>
  <si>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</si>
  <si>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</si>
  <si>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</si>
  <si>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</si>
  <si>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</si>
  <si>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</si>
  <si>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</si>
  <si>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</si>
  <si>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</si>
  <si>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</si>
  <si>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</si>
  <si>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</si>
  <si>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</si>
  <si>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</si>
  <si>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</si>
  <si>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</si>
  <si>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</si>
  <si>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</si>
  <si>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</si>
  <si>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</si>
  <si>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</si>
  <si>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</si>
  <si>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</si>
  <si>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</si>
  <si>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</si>
  <si>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</si>
  <si>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</si>
  <si>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</si>
  <si>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</si>
  <si>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</si>
  <si>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</si>
  <si>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</si>
  <si>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</si>
  <si>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</si>
  <si>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</si>
  <si>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</si>
  <si>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</si>
  <si>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</si>
  <si>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</si>
  <si>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</si>
  <si>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</si>
  <si>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</si>
  <si>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</si>
  <si>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</si>
  <si>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</si>
  <si>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</si>
  <si>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</si>
  <si>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</si>
  <si>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</si>
  <si>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</si>
  <si>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</si>
  <si>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</si>
  <si>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</si>
  <si>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</si>
  <si>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</si>
  <si>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</si>
  <si>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</si>
  <si>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</si>
  <si>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</si>
  <si>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</si>
  <si>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</si>
  <si>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</si>
  <si>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</si>
  <si>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</si>
  <si>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</si>
  <si>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</si>
  <si>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</si>
  <si>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</si>
  <si>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</si>
  <si>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</si>
  <si>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</si>
  <si>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</si>
  <si>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</si>
  <si>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</si>
  <si>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</si>
  <si>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</si>
  <si>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</si>
  <si>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</si>
  <si>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</si>
  <si>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</si>
  <si>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</si>
  <si>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</si>
  <si>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</si>
  <si>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</si>
  <si>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</si>
  <si>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</si>
  <si>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</si>
  <si>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</si>
  <si>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</si>
  <si>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</si>
  <si>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</si>
  <si>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</si>
  <si>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</si>
  <si>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</si>
  <si>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</si>
  <si>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</si>
  <si>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</si>
  <si>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</si>
  <si>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</si>
  <si>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</si>
  <si>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</si>
  <si>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</si>
  <si>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</si>
  <si>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</si>
  <si>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</si>
  <si>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</si>
  <si>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</si>
  <si>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</si>
  <si>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</si>
  <si>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</si>
  <si>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</si>
  <si>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</si>
  <si>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</si>
  <si>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</si>
  <si>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</si>
  <si>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</si>
  <si>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</si>
  <si>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</si>
  <si>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</si>
  <si>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</si>
  <si>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</si>
  <si>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</si>
  <si>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</si>
  <si>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</si>
  <si>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</si>
  <si>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</si>
  <si>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</si>
  <si>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</si>
  <si>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</si>
  <si>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</si>
  <si>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</si>
  <si>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</si>
  <si>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</si>
  <si>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</si>
  <si>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</si>
  <si>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</si>
  <si>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</si>
  <si>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</si>
  <si>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</si>
  <si>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</si>
  <si>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</si>
  <si>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</si>
  <si>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</si>
  <si>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</si>
  <si>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</si>
  <si>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</si>
  <si>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</si>
  <si>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</si>
  <si>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</si>
  <si>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</si>
  <si>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</si>
  <si>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</si>
  <si>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</si>
  <si>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</si>
  <si>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</si>
  <si>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</si>
  <si>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</si>
  <si>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</si>
  <si>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</si>
  <si>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</si>
  <si>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</si>
  <si>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</si>
  <si>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</si>
  <si>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</si>
  <si>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</si>
  <si>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</si>
  <si>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</si>
  <si>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</si>
  <si>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</si>
  <si>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</si>
  <si>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</si>
  <si>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</si>
  <si>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</si>
  <si>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</si>
  <si>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</si>
  <si>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</si>
  <si>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</si>
  <si>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</si>
  <si>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</si>
  <si>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</si>
  <si>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</si>
  <si>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</si>
  <si>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</si>
  <si>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</si>
  <si>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</si>
  <si>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</si>
  <si>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</si>
  <si>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</si>
  <si>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</si>
  <si>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</si>
  <si>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</si>
  <si>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</si>
  <si>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</si>
  <si>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</si>
  <si>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</si>
  <si>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</si>
  <si>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</si>
  <si>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</si>
  <si>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</si>
  <si>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</si>
  <si>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</si>
  <si>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</si>
  <si>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</si>
  <si>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</si>
  <si>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</si>
  <si>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</si>
  <si>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</si>
  <si>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</si>
  <si>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</si>
  <si>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</si>
  <si>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</si>
  <si>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</si>
  <si>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</si>
  <si>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</si>
  <si>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</si>
  <si>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</si>
  <si>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</si>
  <si>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</si>
  <si>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</si>
  <si>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</si>
  <si>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</si>
  <si>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</si>
  <si>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</si>
  <si>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</si>
  <si>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</si>
  <si>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</si>
  <si>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</si>
  <si>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</si>
  <si>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</si>
  <si>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</si>
  <si>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</si>
  <si>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</si>
  <si>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</si>
  <si>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</si>
  <si>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</si>
  <si>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</si>
  <si>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</si>
  <si>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</si>
  <si>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</si>
  <si>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</si>
  <si>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</si>
  <si>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</si>
  <si>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</si>
  <si>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</si>
  <si>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</si>
  <si>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</si>
  <si>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</si>
  <si>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</si>
  <si>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</si>
  <si>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</si>
  <si>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</si>
  <si>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</si>
  <si>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</si>
  <si>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</si>
  <si>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</si>
  <si>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</si>
  <si>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</si>
  <si>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</si>
  <si>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</si>
  <si>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</si>
  <si>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</si>
  <si>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</si>
  <si>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</si>
  <si>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</si>
  <si>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</si>
  <si>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</si>
  <si>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</si>
  <si>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</si>
  <si>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</si>
  <si>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</si>
  <si>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</si>
  <si>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</si>
  <si>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</si>
  <si>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</si>
  <si>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</si>
  <si>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</si>
  <si>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</si>
  <si>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</si>
  <si>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</si>
  <si>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</si>
  <si>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</si>
  <si>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</si>
  <si>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</si>
  <si>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</si>
  <si>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</si>
  <si>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</si>
  <si>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</si>
  <si>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</si>
  <si>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</si>
  <si>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</si>
  <si>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</si>
  <si>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</si>
  <si>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</si>
  <si>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</si>
  <si>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</si>
  <si>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</si>
  <si>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</si>
  <si>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</si>
  <si>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</si>
  <si>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</si>
  <si>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</si>
  <si>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</si>
  <si>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</si>
  <si>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</si>
  <si>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</si>
  <si>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</si>
  <si>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</si>
  <si>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</si>
  <si>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</si>
  <si>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</si>
  <si>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</si>
  <si>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</si>
  <si>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</si>
  <si>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</si>
  <si>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</si>
  <si>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</si>
  <si>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</si>
  <si>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</si>
  <si>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</si>
  <si>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</si>
  <si>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</si>
  <si>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</si>
  <si>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</si>
  <si>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</si>
  <si>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</si>
  <si>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</si>
  <si>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</si>
  <si>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</si>
  <si>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</si>
  <si>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</si>
  <si>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</si>
  <si>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</si>
  <si>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</si>
  <si>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</si>
  <si>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</si>
  <si>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</si>
  <si>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</si>
  <si>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</si>
  <si>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</si>
  <si>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</si>
  <si>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</si>
  <si>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</si>
  <si>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</si>
  <si>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</si>
  <si>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</si>
  <si>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</si>
  <si>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</si>
  <si>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</si>
  <si>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</si>
  <si>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</si>
  <si>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</si>
  <si>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</si>
  <si>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</si>
  <si>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</si>
  <si>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</si>
  <si>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</si>
  <si>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</si>
  <si>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</si>
  <si>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</si>
  <si>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</si>
  <si>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</si>
  <si>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</si>
  <si>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</si>
  <si>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</si>
  <si>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</si>
  <si>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</si>
  <si>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</si>
  <si>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</si>
  <si>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</si>
  <si>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</si>
  <si>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</si>
  <si>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</si>
  <si>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</si>
  <si>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</si>
  <si>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</si>
  <si>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</si>
  <si>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</si>
  <si>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</si>
  <si>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</si>
  <si>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</si>
  <si>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</si>
  <si>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</si>
  <si>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</si>
  <si>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</si>
  <si>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</si>
  <si>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</si>
  <si>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</si>
  <si>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</si>
  <si>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</si>
  <si>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</si>
  <si>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</si>
  <si>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</si>
  <si>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</si>
  <si>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</si>
  <si>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</si>
  <si>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</si>
  <si>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</si>
  <si>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</si>
  <si>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</si>
  <si>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</si>
  <si>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</si>
  <si>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</si>
  <si>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</si>
  <si>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</si>
  <si>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</si>
  <si>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</si>
  <si>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</si>
  <si>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</si>
  <si>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</si>
  <si>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</si>
  <si>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</si>
  <si>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</si>
  <si>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</si>
  <si>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</si>
  <si>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</si>
  <si>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</si>
  <si>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</si>
  <si>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</si>
  <si>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</si>
  <si>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</si>
  <si>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</si>
  <si>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</si>
  <si>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</si>
  <si>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</si>
  <si>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</si>
  <si>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</si>
  <si>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</si>
  <si>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</si>
  <si>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</si>
  <si>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</si>
  <si>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</si>
  <si>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</si>
  <si>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</si>
  <si>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</si>
  <si>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</si>
  <si>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</si>
  <si>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</si>
  <si>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</si>
  <si>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</si>
  <si>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</si>
  <si>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</si>
  <si>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</si>
  <si>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</si>
  <si>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</si>
  <si>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</si>
  <si>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</si>
  <si>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</si>
  <si>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</si>
  <si>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</si>
  <si>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</si>
  <si>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</si>
  <si>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</si>
  <si>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</si>
  <si>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</si>
  <si>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</si>
  <si>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</si>
  <si>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</si>
  <si>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</si>
  <si>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</si>
  <si>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</si>
  <si>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</si>
  <si>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</si>
  <si>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</si>
  <si>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</si>
  <si>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</si>
  <si>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</si>
  <si>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</si>
  <si>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</si>
  <si>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</si>
  <si>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</si>
  <si>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</si>
  <si>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</si>
  <si>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</si>
  <si>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</si>
  <si>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</si>
  <si>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</si>
  <si>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</si>
  <si>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</si>
  <si>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</si>
  <si>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</si>
  <si>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</si>
  <si>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</si>
  <si>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</si>
  <si>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</si>
  <si>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</si>
  <si>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</si>
  <si>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</si>
  <si>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</si>
  <si>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</si>
  <si>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</si>
  <si>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</si>
  <si>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</si>
  <si>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</si>
  <si>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</si>
  <si>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</si>
  <si>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</si>
  <si>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</si>
  <si>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</si>
  <si>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</si>
  <si>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</si>
  <si>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</si>
  <si>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</si>
  <si>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</si>
  <si>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</si>
  <si>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</si>
  <si>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</si>
  <si>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</si>
  <si>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</si>
  <si>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</si>
  <si>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</si>
  <si>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</si>
  <si>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</si>
  <si>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</si>
  <si>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</si>
  <si>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</si>
  <si>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</si>
  <si>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</si>
  <si>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</si>
  <si>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</si>
  <si>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</si>
  <si>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</si>
  <si>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</si>
  <si>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</si>
  <si>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</si>
  <si>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</si>
  <si>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</si>
  <si>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</si>
  <si>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</si>
  <si>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</si>
  <si>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</si>
  <si>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</si>
  <si>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</si>
  <si>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</si>
  <si>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</si>
  <si>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</si>
  <si>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</si>
  <si>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</si>
  <si>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</si>
  <si>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</si>
  <si>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</si>
  <si>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</si>
  <si>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</si>
  <si>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</si>
  <si>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</si>
  <si>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</si>
  <si>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</si>
  <si>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</si>
  <si>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</si>
  <si>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</si>
  <si>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</si>
  <si>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</si>
  <si>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</si>
  <si>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</si>
  <si>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</si>
  <si>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</si>
  <si>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</si>
  <si>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</si>
  <si>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</si>
  <si>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</si>
  <si>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</si>
  <si>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</si>
  <si>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</si>
  <si>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</si>
  <si>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</si>
  <si>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</si>
  <si>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</si>
  <si>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</si>
  <si>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</si>
  <si>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</si>
  <si>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</si>
  <si>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</si>
  <si>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</si>
  <si>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</si>
  <si>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</si>
  <si>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</si>
  <si>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</si>
  <si>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</si>
  <si>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</si>
  <si>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</si>
  <si>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</si>
  <si>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</si>
  <si>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</si>
  <si>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</si>
  <si>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</si>
  <si>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</si>
  <si>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</si>
  <si>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</si>
  <si>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</si>
  <si>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</si>
  <si>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</si>
  <si>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</si>
  <si>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</si>
  <si>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</si>
  <si>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</si>
  <si>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</si>
  <si>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</si>
  <si>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</si>
  <si>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</si>
  <si>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</si>
  <si>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</si>
  <si>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</si>
  <si>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</si>
  <si>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</si>
  <si>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</si>
  <si>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</si>
  <si>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</si>
  <si>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</si>
  <si>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</si>
  <si>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</si>
  <si>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</si>
  <si>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</si>
  <si>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</si>
  <si>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</si>
  <si>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</si>
  <si>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</si>
  <si>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</si>
  <si>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</si>
  <si>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</si>
  <si>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</si>
  <si>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</si>
  <si>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</si>
  <si>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</si>
  <si>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</si>
  <si>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</si>
  <si>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</si>
  <si>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</si>
  <si>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</si>
  <si>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</si>
  <si>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</si>
  <si>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</si>
  <si>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</si>
  <si>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</si>
  <si>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</si>
  <si>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</si>
  <si>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</si>
  <si>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</si>
  <si>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</si>
  <si>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</si>
  <si>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</si>
  <si>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</si>
  <si>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</si>
  <si>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</si>
  <si>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</si>
  <si>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</si>
  <si>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</si>
  <si>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</si>
  <si>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</si>
  <si>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</si>
  <si>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</si>
  <si>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</si>
  <si>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</si>
  <si>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</si>
  <si>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</si>
  <si>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</si>
  <si>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</si>
  <si>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</si>
  <si>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</si>
  <si>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</si>
  <si>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</si>
  <si>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</si>
  <si>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</si>
  <si>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</si>
  <si>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</si>
  <si>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</si>
  <si>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</si>
  <si>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</si>
  <si>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</si>
  <si>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</si>
  <si>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</si>
  <si>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</si>
  <si>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</si>
  <si>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</si>
  <si>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</si>
  <si>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</si>
  <si>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</si>
  <si>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</si>
  <si>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</si>
  <si>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</si>
  <si>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</si>
  <si>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</si>
  <si>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</si>
  <si>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</si>
  <si>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</si>
  <si>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</si>
  <si>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</si>
  <si>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</si>
  <si>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</si>
  <si>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</si>
  <si>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</si>
  <si>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</si>
  <si>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</si>
  <si>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</si>
  <si>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</si>
  <si>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</si>
  <si>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</si>
  <si>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</si>
  <si>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</si>
  <si>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</si>
  <si>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</si>
  <si>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</si>
  <si>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</si>
  <si>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</si>
  <si>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</si>
  <si>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</si>
  <si>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</si>
  <si>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</si>
  <si>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</si>
  <si>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</si>
  <si>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</si>
  <si>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</si>
  <si>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</si>
  <si>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</si>
  <si>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</si>
  <si>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</si>
  <si>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</si>
  <si>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</si>
  <si>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</si>
  <si>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</si>
  <si>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</si>
  <si>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</si>
  <si>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</si>
  <si>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</si>
  <si>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</si>
  <si>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</si>
  <si>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</si>
  <si>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</si>
  <si>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</si>
  <si>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</si>
  <si>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</si>
  <si>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</si>
  <si>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</si>
  <si>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</si>
  <si>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</si>
  <si>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</si>
  <si>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</si>
  <si>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</si>
  <si>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</si>
  <si>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</si>
  <si>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</si>
  <si>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</si>
  <si>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</si>
  <si>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</si>
  <si>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</si>
  <si>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</si>
  <si>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</si>
  <si>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</si>
  <si>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</si>
  <si>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</si>
  <si>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</si>
  <si>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</si>
  <si>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</si>
  <si>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</si>
  <si>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</si>
  <si>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</si>
  <si>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</si>
  <si>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</si>
  <si>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</si>
  <si>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</si>
  <si>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</si>
  <si>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</si>
  <si>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</si>
  <si>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</si>
  <si>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</si>
  <si>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</si>
  <si>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</si>
  <si>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</si>
  <si>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</si>
  <si>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</si>
  <si>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</si>
  <si>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</si>
  <si>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</si>
  <si>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</si>
  <si>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</si>
  <si>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</si>
  <si>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</si>
  <si>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</si>
  <si>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</si>
  <si>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</si>
  <si>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</si>
  <si>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</si>
  <si>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</si>
  <si>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</si>
  <si>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</si>
  <si>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</si>
  <si>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</si>
  <si>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</si>
  <si>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</si>
  <si>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</si>
  <si>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</si>
  <si>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</si>
  <si>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</si>
  <si>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</si>
  <si>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</si>
  <si>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</si>
  <si>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</si>
  <si>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</si>
  <si>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</si>
  <si>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</si>
  <si>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</si>
  <si>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</si>
  <si>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</si>
  <si>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</si>
  <si>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</si>
  <si>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</si>
  <si>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</si>
  <si>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</si>
  <si>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</si>
  <si>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</si>
  <si>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</si>
  <si>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</si>
  <si>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</si>
  <si>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</si>
  <si>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</si>
  <si>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</si>
  <si>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</si>
  <si>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</si>
  <si>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</si>
  <si>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</si>
  <si>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</si>
  <si>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</si>
  <si>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</si>
  <si>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</si>
  <si>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</si>
  <si>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</si>
  <si>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</si>
  <si>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</si>
  <si>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</si>
  <si>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</si>
  <si>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</si>
  <si>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</si>
  <si>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</si>
  <si>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</si>
  <si>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</si>
  <si>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</si>
  <si>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</si>
  <si>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</si>
  <si>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</si>
  <si>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</si>
  <si>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</si>
  <si>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</si>
  <si>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</si>
  <si>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</si>
  <si>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</si>
  <si>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</si>
  <si>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</si>
  <si>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</si>
  <si>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</si>
  <si>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</si>
  <si>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</si>
  <si>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</si>
  <si>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</si>
  <si>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</si>
  <si>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</si>
  <si>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</si>
  <si>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</si>
  <si>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</si>
  <si>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</si>
  <si>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</si>
  <si>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</si>
  <si>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</si>
  <si>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</si>
  <si>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</si>
  <si>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</si>
  <si>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</si>
  <si>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</si>
  <si>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</si>
  <si>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</si>
  <si>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</si>
  <si>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</si>
  <si>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</si>
  <si>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</si>
  <si>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</si>
  <si>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</si>
  <si>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</si>
  <si>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</si>
  <si>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</si>
  <si>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</si>
  <si>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</si>
  <si>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</si>
  <si>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</si>
  <si>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</si>
  <si>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</si>
  <si>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</si>
  <si>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</si>
  <si>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</si>
  <si>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</si>
  <si>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</si>
  <si>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</si>
  <si>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</si>
  <si>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</si>
  <si>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</si>
  <si>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</si>
  <si>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</si>
  <si>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</si>
  <si>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</si>
  <si>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</si>
  <si>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</si>
  <si>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</si>
  <si>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</si>
  <si>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</si>
  <si>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</si>
  <si>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</si>
  <si>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</si>
  <si>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</si>
  <si>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</si>
  <si>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</si>
  <si>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</si>
  <si>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</si>
  <si>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</si>
  <si>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</si>
  <si>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</si>
  <si>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</si>
  <si>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</si>
  <si>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</si>
  <si>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</si>
  <si>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</si>
  <si>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</si>
  <si>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</si>
  <si>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</si>
  <si>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</si>
  <si>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</si>
  <si>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</si>
  <si>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</si>
  <si>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</si>
  <si>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</si>
  <si>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</si>
  <si>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</si>
  <si>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</si>
  <si>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</si>
  <si>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</si>
  <si>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</si>
  <si>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</si>
  <si>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</si>
  <si>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</si>
  <si>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</si>
  <si>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</si>
  <si>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</si>
  <si>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</si>
  <si>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</si>
  <si>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</si>
  <si>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</si>
  <si>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</si>
  <si>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</si>
  <si>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</si>
  <si>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</si>
  <si>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</si>
  <si>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</si>
  <si>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</si>
  <si>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</si>
  <si>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</si>
  <si>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</si>
  <si>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</si>
  <si>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</si>
  <si>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</si>
  <si>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</si>
  <si>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</si>
  <si>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</si>
  <si>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</si>
  <si>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</si>
  <si>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</si>
  <si>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</si>
  <si>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</si>
  <si>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</si>
  <si>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</si>
  <si>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</si>
  <si>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</si>
  <si>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</si>
  <si>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</si>
  <si>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</si>
  <si>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</si>
  <si>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</si>
  <si>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</si>
  <si>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</si>
  <si>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</si>
  <si>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</si>
  <si>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</si>
  <si>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</si>
  <si>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</si>
  <si>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</si>
  <si>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</si>
  <si>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</si>
  <si>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</si>
  <si>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</si>
  <si>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</si>
  <si>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</si>
  <si>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</si>
  <si>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</si>
  <si>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</si>
  <si>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</si>
  <si>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</si>
  <si>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</si>
  <si>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</si>
  <si>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</si>
  <si>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</si>
  <si>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</si>
  <si>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</si>
  <si>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</si>
  <si>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</si>
  <si>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</si>
  <si>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</si>
  <si>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</si>
  <si>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</si>
  <si>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</si>
  <si>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</si>
  <si>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</si>
  <si>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</si>
  <si>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</si>
  <si>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</si>
  <si>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</si>
  <si>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</si>
  <si>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</si>
  <si>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</si>
  <si>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</si>
  <si>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</si>
  <si>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</si>
  <si>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</si>
  <si>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</si>
  <si>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</si>
  <si>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</si>
  <si>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</si>
  <si>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</si>
  <si>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</si>
  <si>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</si>
  <si>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</si>
  <si>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</si>
  <si>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</si>
  <si>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</si>
  <si>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</si>
  <si>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</si>
  <si>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</si>
  <si>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</si>
  <si>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</si>
  <si>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</si>
  <si>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</si>
  <si>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</si>
  <si>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</si>
  <si>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</si>
  <si>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</si>
  <si>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</si>
  <si>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</si>
  <si>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</si>
  <si>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</si>
  <si>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</si>
  <si>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</si>
  <si>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</si>
  <si>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</si>
  <si>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</si>
  <si>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</si>
  <si>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</si>
  <si>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</si>
  <si>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</si>
  <si>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</si>
  <si>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</si>
  <si>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</si>
  <si>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</si>
  <si>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</si>
  <si>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</si>
  <si>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</si>
  <si>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</si>
  <si>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</si>
  <si>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</si>
  <si>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</si>
  <si>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</si>
  <si>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</si>
  <si>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</si>
  <si>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</si>
  <si>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</si>
  <si>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</si>
  <si>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</si>
  <si>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</si>
  <si>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</si>
  <si>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</si>
  <si>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</si>
  <si>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</si>
  <si>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</si>
  <si>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</si>
  <si>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</si>
  <si>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</si>
  <si>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</si>
  <si>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</si>
  <si>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</si>
  <si>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</si>
  <si>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</si>
  <si>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</si>
  <si>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</si>
  <si>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</si>
  <si>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</si>
  <si>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</si>
  <si>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</si>
  <si>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</si>
  <si>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</si>
  <si>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</si>
  <si>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</si>
  <si>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</si>
  <si>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</si>
  <si>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</si>
  <si>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</si>
  <si>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</si>
  <si>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</si>
  <si>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</si>
  <si>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</si>
  <si>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</si>
  <si>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</si>
  <si>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</si>
  <si>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</si>
  <si>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</si>
  <si>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</si>
  <si>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</si>
  <si>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</si>
  <si>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</si>
  <si>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</si>
  <si>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</si>
  <si>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</si>
  <si>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</si>
  <si>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</si>
  <si>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</si>
  <si>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</si>
  <si>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</si>
  <si>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</si>
  <si>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</si>
  <si>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</si>
  <si>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</si>
  <si>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</si>
  <si>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</si>
  <si>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</si>
  <si>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</si>
  <si>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</si>
  <si>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</si>
  <si>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</si>
  <si>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</si>
  <si>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</si>
  <si>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</si>
  <si>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</si>
  <si>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</si>
  <si>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</si>
  <si>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</si>
  <si>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</si>
  <si>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</si>
  <si>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</si>
  <si>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</si>
  <si>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</si>
  <si>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</si>
  <si>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</si>
  <si>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</si>
  <si>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</si>
  <si>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</si>
  <si>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</si>
  <si>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</si>
  <si>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</si>
  <si>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</si>
  <si>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</si>
  <si>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</si>
  <si>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</si>
  <si>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</si>
  <si>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</si>
  <si>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</si>
  <si>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</si>
  <si>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</si>
  <si>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</si>
  <si>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</si>
  <si>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</si>
  <si>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</si>
  <si>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</si>
  <si>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</si>
  <si>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</si>
  <si>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</si>
  <si>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</si>
  <si>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</si>
  <si>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</si>
  <si>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</si>
  <si>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</si>
  <si>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</si>
  <si>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</si>
  <si>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</si>
  <si>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</si>
  <si>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</si>
  <si>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</si>
  <si>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</si>
  <si>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</si>
  <si>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</si>
  <si>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</si>
  <si>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</si>
  <si>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</si>
  <si>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</si>
  <si>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</si>
  <si>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</si>
  <si>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</si>
  <si>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</si>
  <si>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</si>
  <si>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</si>
  <si>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</si>
  <si>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</si>
  <si>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</si>
  <si>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</si>
  <si>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</si>
  <si>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</si>
  <si>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</si>
  <si>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</si>
  <si>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</si>
  <si>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</si>
  <si>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</si>
  <si>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</si>
  <si>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</si>
  <si>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</si>
  <si>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</si>
  <si>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</si>
  <si>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</si>
  <si>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</si>
  <si>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</si>
  <si>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</si>
  <si>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</si>
  <si>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</si>
  <si>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</si>
  <si>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</si>
  <si>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</si>
  <si>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</si>
  <si>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</si>
  <si>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</si>
  <si>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</si>
  <si>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</si>
  <si>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</si>
  <si>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</si>
  <si>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</si>
  <si>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</si>
  <si>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</si>
  <si>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</si>
  <si>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</si>
  <si>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</si>
  <si>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</si>
  <si>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</si>
  <si>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</si>
  <si>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</si>
  <si>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</si>
  <si>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</si>
  <si>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</si>
  <si>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</si>
  <si>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</si>
  <si>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</si>
  <si>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</si>
  <si>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</si>
  <si>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</si>
  <si>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</si>
  <si>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</si>
  <si>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</si>
  <si>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</si>
  <si>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</si>
  <si>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</si>
  <si>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</si>
  <si>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</si>
  <si>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</si>
  <si>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</si>
  <si>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</si>
  <si>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</si>
  <si>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</si>
  <si>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</si>
  <si>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</si>
  <si>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</si>
  <si>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</si>
  <si>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</si>
  <si>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</si>
  <si>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</si>
  <si>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</si>
  <si>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</si>
  <si>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</si>
  <si>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</si>
  <si>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</si>
  <si>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</si>
  <si>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</si>
  <si>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</si>
  <si>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</si>
  <si>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</si>
  <si>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</si>
  <si>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</si>
  <si>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</si>
  <si>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</si>
  <si>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</si>
  <si>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</si>
  <si>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</si>
  <si>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</si>
  <si>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</si>
  <si>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</si>
  <si>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</si>
  <si>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</si>
  <si>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</si>
  <si>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</si>
  <si>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</si>
  <si>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</si>
  <si>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</si>
  <si>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</si>
  <si>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</si>
  <si>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</si>
  <si>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</si>
  <si>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</si>
  <si>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</si>
  <si>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</si>
  <si>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</si>
  <si>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</si>
  <si>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</si>
  <si>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</si>
  <si>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</si>
  <si>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</si>
  <si>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</si>
  <si>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</si>
  <si>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</si>
  <si>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</si>
  <si>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</si>
  <si>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</si>
  <si>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</si>
  <si>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</si>
  <si>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</si>
  <si>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</si>
  <si>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</si>
  <si>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</si>
  <si>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</si>
  <si>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</si>
  <si>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</si>
  <si>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</si>
  <si>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</si>
  <si>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</si>
  <si>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</si>
  <si>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</si>
  <si>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</si>
  <si>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</si>
  <si>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</si>
  <si>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</si>
  <si>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</si>
  <si>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</si>
  <si>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</si>
  <si>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</si>
  <si>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</si>
  <si>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</si>
  <si>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</si>
  <si>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</si>
  <si>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</si>
  <si>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</si>
  <si>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</si>
  <si>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</si>
  <si>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</si>
  <si>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</si>
  <si>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</si>
  <si>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</si>
  <si>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</si>
  <si>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</si>
  <si>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</si>
  <si>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</si>
  <si>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</si>
  <si>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</si>
  <si>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</si>
  <si>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</si>
  <si>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</si>
  <si>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</si>
  <si>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</si>
  <si>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</si>
  <si>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</si>
  <si>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</si>
  <si>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</si>
  <si>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</si>
  <si>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</si>
  <si>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</si>
  <si>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</si>
  <si>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</si>
  <si>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</si>
  <si>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</si>
  <si>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</si>
  <si>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</si>
  <si>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</si>
  <si>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</si>
  <si>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</si>
  <si>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</si>
  <si>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</si>
  <si>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</si>
  <si>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</si>
  <si>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</si>
  <si>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</si>
  <si>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</si>
  <si>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</si>
  <si>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</si>
  <si>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</si>
  <si>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</si>
  <si>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</si>
  <si>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</si>
  <si>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</si>
  <si>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</si>
  <si>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</si>
  <si>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</si>
  <si>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</si>
  <si>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</si>
  <si>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</si>
  <si>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</si>
  <si>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</si>
  <si>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</si>
  <si>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</si>
  <si>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</si>
  <si>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</si>
  <si>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</si>
  <si>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</si>
  <si>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</si>
  <si>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</si>
  <si>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</si>
  <si>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</si>
  <si>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</si>
  <si>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</si>
  <si>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</si>
  <si>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</si>
  <si>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</si>
  <si>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</si>
  <si>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</si>
  <si>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</si>
  <si>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</si>
  <si>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</si>
  <si>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</si>
  <si>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</si>
  <si>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</si>
  <si>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</si>
  <si>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</si>
  <si>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</si>
  <si>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</si>
  <si>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</si>
  <si>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</si>
  <si>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</si>
  <si>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</si>
  <si>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</si>
  <si>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</si>
  <si>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</si>
  <si>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</si>
  <si>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</si>
  <si>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</si>
  <si>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</si>
  <si>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</si>
  <si>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</si>
  <si>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</si>
  <si>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</si>
  <si>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</si>
  <si>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</si>
  <si>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</si>
  <si>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</si>
  <si>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</si>
  <si>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</si>
  <si>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</si>
  <si>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</si>
  <si>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</si>
  <si>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</si>
  <si>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</si>
  <si>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</si>
  <si>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</si>
  <si>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</si>
  <si>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</si>
  <si>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</si>
  <si>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</si>
  <si>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</si>
  <si>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</si>
  <si>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</si>
  <si>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</si>
  <si>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</si>
  <si>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</si>
  <si>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</si>
  <si>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</si>
  <si>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</si>
  <si>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</si>
  <si>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</si>
  <si>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</si>
  <si>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</si>
  <si>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</si>
  <si>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</si>
  <si>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</si>
  <si>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</si>
  <si>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</si>
  <si>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</si>
  <si>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</si>
  <si>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</si>
  <si>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</si>
  <si>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</si>
  <si>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</si>
  <si>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</si>
  <si>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</si>
  <si>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</si>
  <si>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</si>
  <si>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</si>
  <si>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</si>
  <si>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</si>
  <si>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</si>
  <si>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</si>
  <si>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</si>
  <si>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</si>
  <si>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</si>
  <si>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</si>
  <si>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</si>
  <si>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</si>
  <si>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</si>
  <si>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</si>
  <si>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</si>
  <si>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</si>
  <si>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</si>
  <si>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</si>
  <si>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</si>
  <si>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</si>
  <si>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</si>
  <si>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</si>
  <si>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</si>
  <si>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</si>
  <si>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</si>
  <si>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</si>
  <si>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</si>
  <si>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</si>
  <si>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</si>
  <si>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</si>
  <si>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</si>
  <si>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</si>
  <si>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</si>
  <si>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</si>
  <si>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</si>
  <si>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</si>
  <si>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</si>
  <si>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</si>
  <si>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</si>
  <si>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</si>
  <si>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</si>
  <si>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</si>
  <si>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</si>
  <si>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</si>
  <si>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</si>
  <si>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</si>
  <si>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</si>
  <si>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</si>
  <si>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</si>
  <si>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</si>
  <si>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</si>
  <si>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</si>
  <si>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</si>
  <si>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</si>
  <si>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</si>
  <si>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</si>
  <si>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</si>
  <si>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</si>
  <si>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</si>
  <si>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</si>
  <si>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</si>
  <si>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</si>
  <si>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</si>
  <si>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</si>
  <si>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</si>
  <si>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</si>
  <si>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</si>
  <si>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</si>
  <si>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</si>
  <si>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</si>
  <si>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</si>
  <si>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</si>
  <si>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</si>
  <si>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</si>
  <si>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</si>
  <si>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</si>
  <si>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</si>
  <si>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</si>
  <si>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</si>
  <si>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</si>
  <si>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</si>
  <si>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</si>
  <si>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</si>
  <si>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</si>
  <si>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</si>
  <si>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</si>
  <si>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</si>
  <si>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</si>
  <si>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</si>
  <si>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</si>
  <si>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</si>
  <si>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</si>
  <si>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</si>
  <si>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</si>
  <si>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</si>
  <si>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</si>
  <si>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</si>
  <si>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</si>
  <si>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</si>
  <si>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</si>
  <si>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</si>
  <si>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</si>
  <si>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</si>
  <si>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</si>
  <si>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</si>
  <si>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</si>
  <si>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</si>
  <si>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</si>
  <si>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</si>
  <si>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</si>
  <si>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</si>
  <si>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</si>
  <si>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</si>
  <si>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</si>
  <si>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</si>
  <si>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</si>
  <si>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</si>
  <si>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</si>
  <si>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</si>
  <si>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</si>
  <si>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</si>
  <si>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</si>
  <si>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</si>
  <si>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</si>
  <si>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</si>
  <si>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</si>
  <si>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</si>
  <si>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</si>
  <si>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</si>
  <si>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</si>
  <si>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</si>
  <si>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</si>
  <si>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</si>
  <si>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</si>
  <si>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</si>
  <si>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</si>
  <si>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</si>
  <si>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</si>
  <si>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</si>
  <si>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</si>
  <si>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</si>
  <si>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</si>
  <si>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</si>
  <si>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</si>
  <si>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</si>
  <si>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</si>
  <si>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</si>
  <si>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</si>
  <si>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</si>
  <si>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</si>
  <si>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</si>
  <si>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</si>
  <si>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</si>
  <si>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</si>
  <si>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</si>
  <si>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</si>
  <si>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</si>
  <si>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</si>
  <si>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</si>
  <si>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</si>
  <si>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</si>
  <si>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</si>
  <si>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</si>
  <si>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</si>
  <si>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</si>
  <si>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</si>
  <si>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</si>
  <si>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</si>
  <si>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</si>
  <si>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</si>
  <si>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</si>
  <si>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</si>
  <si>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</si>
  <si>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</si>
  <si>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</si>
  <si>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</si>
  <si>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</si>
  <si>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</si>
  <si>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</si>
  <si>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</si>
  <si>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</si>
  <si>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</si>
  <si>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</si>
  <si>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</si>
  <si>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</si>
  <si>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</si>
  <si>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</si>
  <si>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</si>
  <si>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</si>
  <si>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</si>
  <si>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</si>
  <si>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</si>
  <si>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</si>
  <si>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</si>
  <si>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</si>
  <si>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</si>
  <si>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</si>
  <si>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</si>
  <si>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</si>
  <si>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</si>
  <si>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</si>
  <si>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</si>
  <si>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</si>
  <si>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</si>
  <si>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</si>
  <si>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</si>
  <si>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</si>
  <si>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</si>
  <si>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</si>
  <si>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</si>
  <si>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</si>
  <si>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</si>
  <si>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</si>
  <si>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</si>
  <si>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</si>
  <si>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</si>
  <si>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</si>
  <si>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</si>
  <si>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</si>
  <si>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</si>
  <si>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</si>
  <si>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</si>
  <si>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</si>
  <si>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</si>
  <si>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</si>
  <si>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</si>
  <si>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</si>
  <si>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</si>
  <si>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</si>
  <si>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</si>
  <si>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</si>
  <si>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</si>
  <si>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</si>
  <si>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</si>
  <si>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</si>
  <si>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</si>
  <si>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</si>
  <si>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</si>
  <si>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</si>
  <si>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</si>
  <si>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</si>
  <si>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</si>
  <si>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</si>
  <si>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</si>
  <si>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</si>
  <si>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</si>
  <si>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</si>
  <si>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</si>
  <si>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</si>
  <si>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</si>
  <si>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</si>
  <si>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</si>
  <si>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</si>
  <si>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</si>
  <si>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</si>
  <si>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</si>
  <si>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</si>
  <si>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</si>
  <si>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</si>
  <si>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</si>
  <si>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</si>
  <si>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</si>
  <si>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</si>
  <si>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</si>
  <si>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</si>
  <si>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</si>
  <si>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</si>
  <si>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</si>
  <si>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</si>
  <si>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</si>
  <si>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</si>
  <si>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</si>
  <si>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</si>
  <si>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</si>
  <si>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</si>
  <si>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</si>
  <si>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</si>
  <si>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</si>
  <si>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</si>
  <si>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</si>
  <si>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</si>
  <si>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</si>
  <si>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</si>
  <si>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</si>
  <si>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</si>
  <si>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</si>
  <si>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</si>
  <si>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</si>
  <si>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</si>
  <si>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</si>
  <si>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</si>
  <si>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</si>
  <si>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</si>
  <si>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</si>
  <si>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</si>
  <si>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</si>
  <si>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</si>
  <si>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</si>
  <si>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</si>
  <si>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</si>
  <si>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</si>
  <si>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</si>
  <si>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</si>
  <si>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</si>
  <si>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</si>
  <si>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</si>
  <si>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</si>
  <si>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</si>
  <si>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</si>
  <si>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</si>
  <si>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</si>
  <si>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</si>
  <si>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</si>
  <si>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</si>
  <si>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</si>
  <si>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</si>
  <si>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</si>
  <si>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</si>
  <si>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</si>
  <si>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</si>
  <si>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</si>
  <si>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</si>
  <si>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</si>
  <si>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</si>
  <si>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</si>
  <si>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</si>
  <si>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</si>
  <si>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</si>
  <si>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</si>
  <si>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</si>
  <si>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</si>
  <si>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</si>
  <si>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</si>
  <si>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</si>
  <si>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</si>
  <si>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</si>
  <si>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</si>
  <si>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</si>
  <si>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</si>
  <si>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</si>
  <si>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</si>
  <si>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</si>
  <si>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</si>
  <si>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</si>
  <si>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</si>
  <si>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</si>
  <si>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</si>
  <si>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</si>
  <si>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</si>
  <si>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</si>
  <si>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</si>
  <si>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</si>
  <si>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</si>
  <si>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</si>
  <si>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</si>
  <si>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</si>
  <si>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</si>
  <si>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</si>
  <si>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</si>
  <si>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</si>
  <si>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</si>
  <si>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</si>
  <si>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</si>
  <si>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</si>
  <si>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</si>
  <si>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</si>
  <si>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</si>
  <si>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</si>
  <si>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</si>
  <si>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</si>
  <si>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</si>
  <si>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</si>
  <si>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</si>
  <si>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</si>
  <si>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</si>
  <si>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</si>
  <si>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</si>
  <si>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</si>
  <si>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</si>
  <si>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</si>
  <si>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</si>
  <si>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</si>
  <si>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</si>
  <si>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</si>
  <si>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</si>
  <si>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</si>
  <si>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</si>
  <si>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</si>
  <si>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</si>
  <si>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</si>
  <si>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</si>
  <si>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</si>
  <si>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</si>
  <si>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</si>
  <si>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</si>
  <si>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</si>
  <si>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</si>
  <si>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</si>
  <si>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</si>
  <si>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</si>
  <si>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</si>
  <si>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</si>
  <si>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</si>
  <si>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</si>
  <si>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</si>
  <si>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</si>
  <si>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</si>
  <si>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</si>
  <si>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</si>
  <si>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</si>
  <si>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</si>
  <si>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</si>
  <si>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</si>
  <si>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</si>
  <si>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</si>
  <si>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</si>
  <si>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</si>
  <si>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</si>
  <si>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</si>
  <si>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</si>
  <si>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</si>
  <si>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</si>
  <si>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</si>
  <si>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</si>
  <si>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</si>
  <si>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</si>
  <si>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</si>
  <si>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</si>
  <si>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</si>
  <si>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</si>
  <si>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</si>
  <si>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</si>
  <si>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</si>
  <si>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</si>
  <si>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</si>
  <si>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</si>
  <si>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</si>
  <si>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</si>
  <si>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</si>
  <si>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</si>
  <si>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</si>
  <si>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</si>
  <si>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</si>
  <si>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</si>
  <si>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</si>
  <si>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</si>
  <si>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</si>
  <si>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</si>
  <si>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</si>
  <si>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</si>
  <si>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</si>
  <si>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</si>
  <si>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</si>
  <si>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</si>
  <si>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</si>
  <si>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</si>
  <si>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</si>
  <si>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</si>
  <si>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</si>
  <si>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</si>
  <si>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</si>
  <si>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</si>
  <si>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</si>
  <si>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</si>
  <si>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</si>
  <si>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</si>
  <si>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</si>
  <si>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</si>
  <si>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</si>
  <si>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</si>
  <si>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</si>
  <si>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</si>
  <si>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</si>
  <si>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</si>
  <si>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</si>
  <si>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</si>
  <si>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</si>
  <si>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</si>
  <si>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</si>
  <si>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</si>
  <si>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</si>
  <si>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</si>
  <si>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</si>
  <si>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</si>
  <si>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</si>
  <si>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</si>
  <si>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</si>
  <si>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</si>
  <si>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</si>
  <si>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</si>
  <si>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</si>
  <si>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</si>
  <si>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</si>
  <si>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</si>
  <si>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</si>
  <si>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</si>
  <si>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</si>
  <si>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</si>
  <si>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</si>
  <si>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</si>
  <si>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</si>
  <si>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</si>
  <si>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</si>
  <si>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</si>
  <si>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</si>
  <si>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</si>
  <si>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</si>
  <si>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</si>
  <si>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</si>
  <si>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</si>
  <si>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</si>
  <si>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</si>
  <si>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</si>
  <si>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</si>
  <si>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</si>
  <si>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</si>
  <si>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</si>
  <si>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</si>
  <si>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</si>
  <si>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</si>
  <si>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</si>
  <si>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</si>
  <si>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</si>
  <si>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</si>
  <si>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</si>
  <si>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</si>
  <si>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</si>
  <si>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</si>
  <si>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</si>
  <si>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</si>
  <si>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</si>
  <si>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</si>
  <si>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</si>
  <si>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</si>
  <si>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</si>
  <si>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</si>
  <si>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</si>
  <si>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</si>
  <si>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</si>
  <si>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</si>
  <si>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</si>
  <si>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</si>
  <si>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</si>
  <si>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</si>
  <si>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</si>
  <si>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</si>
  <si>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</si>
  <si>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</si>
  <si>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</si>
  <si>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</si>
  <si>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</si>
  <si>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</si>
  <si>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</si>
  <si>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</si>
  <si>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</si>
  <si>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</si>
  <si>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</si>
  <si>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</si>
  <si>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</si>
  <si>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</si>
  <si>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</si>
  <si>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</si>
  <si>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</si>
  <si>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</si>
  <si>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</si>
  <si>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</si>
  <si>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</si>
  <si>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</si>
  <si>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</si>
  <si>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</si>
  <si>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</si>
  <si>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</si>
  <si>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</si>
  <si>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</si>
  <si>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</si>
  <si>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</si>
  <si>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</si>
  <si>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</si>
  <si>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</si>
  <si>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</si>
  <si>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</si>
  <si>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</si>
  <si>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</si>
  <si>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</si>
  <si>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</si>
  <si>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</si>
  <si>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</si>
  <si>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</si>
  <si>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</si>
  <si>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</si>
  <si>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</si>
  <si>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</si>
  <si>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</si>
  <si>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</si>
  <si>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</si>
  <si>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</si>
  <si>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</si>
  <si>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</si>
  <si>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</si>
  <si>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</si>
  <si>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</si>
  <si>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</si>
  <si>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</si>
  <si>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</si>
  <si>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</si>
  <si>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</si>
  <si>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</si>
  <si>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</si>
  <si>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</si>
  <si>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</si>
  <si>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</si>
  <si>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</si>
  <si>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</si>
  <si>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</si>
  <si>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</si>
  <si>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</si>
  <si>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</si>
  <si>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</si>
  <si>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</si>
  <si>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</si>
  <si>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</si>
  <si>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</si>
  <si>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</si>
  <si>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</si>
  <si>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</si>
  <si>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</si>
  <si>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</si>
  <si>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</si>
  <si>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</si>
  <si>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</si>
  <si>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</si>
  <si>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</si>
  <si>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</si>
  <si>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</si>
  <si>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</si>
  <si>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</si>
  <si>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</si>
  <si>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</si>
  <si>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</si>
  <si>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</si>
  <si>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</si>
  <si>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</si>
  <si>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</si>
  <si>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</si>
  <si>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</si>
  <si>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</si>
  <si>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</si>
  <si>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</si>
  <si>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</si>
  <si>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</si>
  <si>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</si>
  <si>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</si>
  <si>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</si>
  <si>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</si>
  <si>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</si>
  <si>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</si>
  <si>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</si>
  <si>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</si>
  <si>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</si>
  <si>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</si>
  <si>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</si>
  <si>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</si>
  <si>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</si>
  <si>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</si>
  <si>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</si>
  <si>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</si>
  <si>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</si>
  <si>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</si>
  <si>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</si>
  <si>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</si>
  <si>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</si>
  <si>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</si>
  <si>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</si>
  <si>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</si>
  <si>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</si>
  <si>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</si>
  <si>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</si>
  <si>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</si>
  <si>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</si>
  <si>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</si>
  <si>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</si>
  <si>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</si>
  <si>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</si>
  <si>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</si>
  <si>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</si>
  <si>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</si>
  <si>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</si>
  <si>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</si>
  <si>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</si>
  <si>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</si>
  <si>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</si>
  <si>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</si>
  <si>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</si>
  <si>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</si>
  <si>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</si>
  <si>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</si>
  <si>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</si>
  <si>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</si>
  <si>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</si>
  <si>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</si>
  <si>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</si>
  <si>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</si>
  <si>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</si>
  <si>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</si>
  <si>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</si>
  <si>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</si>
  <si>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</si>
  <si>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</si>
  <si>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</si>
  <si>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</si>
  <si>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</si>
  <si>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</si>
  <si>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</si>
  <si>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</si>
  <si>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</si>
  <si>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</si>
  <si>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</si>
  <si>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</si>
  <si>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</si>
  <si>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</si>
  <si>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</si>
  <si>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</si>
  <si>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</si>
  <si>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</si>
  <si>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</si>
  <si>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</si>
  <si>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</si>
  <si>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</si>
  <si>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</si>
  <si>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</si>
  <si>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</si>
  <si>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</si>
  <si>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</si>
  <si>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</si>
  <si>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</si>
  <si>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</si>
  <si>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</si>
  <si>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</si>
  <si>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</si>
  <si>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</si>
  <si>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</si>
  <si>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</si>
  <si>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</si>
  <si>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</si>
  <si>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</si>
  <si>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</si>
  <si>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</si>
  <si>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</si>
  <si>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</si>
  <si>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</si>
  <si>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</si>
  <si>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</si>
  <si>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</si>
  <si>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</si>
  <si>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</si>
  <si>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</si>
  <si>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</si>
  <si>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</si>
  <si>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</si>
  <si>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</si>
  <si>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</si>
  <si>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</si>
  <si>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</si>
  <si>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</si>
  <si>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</si>
  <si>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</si>
  <si>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</si>
  <si>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</si>
  <si>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</si>
  <si>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</si>
  <si>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</si>
  <si>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</si>
  <si>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</si>
  <si>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</si>
  <si>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</si>
  <si>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</si>
  <si>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</si>
  <si>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</si>
  <si>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</si>
  <si>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</si>
  <si>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</si>
  <si>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</si>
  <si>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</si>
  <si>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</si>
  <si>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</si>
  <si>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</si>
  <si>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</si>
  <si>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</si>
  <si>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</si>
  <si>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</si>
  <si>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</si>
  <si>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</si>
  <si>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</si>
  <si>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</si>
  <si>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</si>
  <si>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</si>
  <si>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</si>
  <si>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</si>
  <si>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</si>
  <si>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</si>
  <si>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</si>
  <si>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</si>
  <si>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</si>
  <si>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</si>
  <si>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</si>
  <si>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</si>
  <si>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</si>
  <si>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</si>
  <si>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</si>
  <si>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</si>
  <si>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</si>
  <si>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</si>
  <si>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</si>
  <si>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</si>
  <si>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</si>
  <si>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</si>
  <si>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</si>
  <si>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</si>
  <si>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</si>
  <si>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</si>
  <si>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</si>
  <si>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</si>
  <si>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</si>
  <si>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</si>
  <si>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</si>
  <si>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</si>
  <si>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</si>
  <si>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</si>
  <si>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</si>
  <si>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</si>
  <si>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</si>
  <si>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</si>
  <si>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</si>
  <si>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</si>
  <si>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</si>
  <si>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</si>
  <si>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</si>
  <si>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</si>
  <si>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</si>
  <si>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</si>
  <si>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</si>
  <si>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</si>
  <si>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</si>
  <si>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</si>
  <si>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</si>
  <si>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</si>
  <si>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</si>
  <si>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</si>
  <si>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</si>
  <si>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</si>
  <si>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</si>
  <si>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</si>
  <si>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</si>
  <si>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</si>
  <si>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</si>
  <si>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</si>
  <si>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</si>
  <si>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</si>
  <si>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</si>
  <si>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</si>
  <si>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</si>
  <si>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</si>
  <si>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</si>
  <si>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</si>
  <si>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</si>
  <si>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</si>
  <si>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</si>
  <si>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</si>
  <si>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</si>
  <si>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</si>
  <si>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</si>
  <si>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</si>
  <si>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</si>
  <si>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</si>
  <si>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</si>
  <si>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</si>
  <si>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</si>
  <si>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</si>
  <si>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</si>
  <si>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</si>
  <si>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</si>
  <si>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</si>
  <si>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</si>
  <si>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</si>
  <si>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</si>
  <si>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</si>
  <si>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</si>
  <si>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</si>
  <si>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</si>
  <si>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</si>
  <si>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</si>
  <si>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</si>
  <si>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</si>
  <si>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</si>
  <si>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</si>
  <si>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</si>
  <si>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</si>
  <si>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</si>
  <si>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</si>
  <si>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</si>
  <si>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</si>
  <si>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</si>
  <si>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</si>
  <si>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</si>
  <si>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</si>
  <si>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</si>
  <si>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</si>
  <si>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</si>
  <si>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</si>
  <si>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</si>
  <si>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</si>
  <si>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</si>
  <si>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</si>
  <si>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</si>
  <si>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</si>
  <si>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</si>
  <si>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</si>
  <si>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</si>
  <si>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</si>
  <si>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</si>
  <si>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</si>
  <si>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</si>
  <si>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</si>
  <si>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</si>
  <si>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</si>
  <si>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</si>
  <si>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</si>
  <si>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</si>
  <si>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</si>
  <si>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</si>
  <si>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</si>
  <si>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</si>
  <si>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</si>
  <si>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</si>
  <si>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</si>
  <si>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</si>
  <si>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</si>
  <si>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</si>
  <si>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</si>
  <si>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</si>
  <si>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</si>
  <si>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</si>
  <si>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</si>
  <si>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</si>
  <si>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</si>
  <si>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</si>
  <si>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</si>
  <si>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</si>
  <si>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</si>
  <si>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</si>
  <si>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</si>
  <si>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</si>
  <si>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</si>
  <si>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</si>
  <si>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</si>
  <si>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</si>
  <si>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</si>
  <si>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</si>
  <si>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</si>
  <si>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</si>
  <si>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</si>
  <si>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</si>
  <si>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</si>
  <si>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</si>
  <si>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</si>
  <si>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</si>
  <si>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</si>
  <si>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</si>
  <si>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</si>
  <si>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</si>
  <si>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</si>
  <si>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</si>
  <si>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</si>
  <si>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</si>
  <si>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</si>
  <si>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</si>
  <si>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</si>
  <si>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</si>
  <si>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</si>
  <si>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</si>
  <si>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</si>
  <si>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</si>
  <si>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</si>
  <si>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</si>
  <si>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</si>
  <si>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</si>
  <si>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</si>
  <si>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</si>
  <si>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</si>
  <si>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</si>
  <si>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</si>
  <si>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</si>
  <si>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</si>
  <si>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</si>
  <si>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</si>
  <si>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</si>
  <si>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</si>
  <si>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</si>
  <si>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</si>
  <si>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</si>
  <si>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</si>
  <si>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</si>
  <si>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</si>
  <si>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</si>
  <si>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</si>
  <si>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</si>
  <si>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</si>
  <si>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</si>
  <si>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</si>
  <si>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</si>
  <si>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</si>
  <si>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</si>
  <si>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</si>
  <si>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</si>
  <si>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</si>
  <si>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</si>
  <si>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</si>
  <si>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</si>
  <si>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</si>
  <si>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</si>
  <si>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</si>
  <si>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</si>
  <si>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</si>
  <si>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</si>
  <si>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</si>
  <si>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</si>
  <si>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</si>
  <si>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</si>
  <si>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</si>
  <si>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</si>
  <si>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</si>
  <si>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</si>
  <si>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</si>
  <si>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</si>
  <si>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</si>
  <si>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</si>
  <si>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</si>
  <si>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</si>
  <si>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</si>
  <si>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</si>
  <si>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</si>
  <si>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</si>
  <si>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</si>
  <si>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</si>
  <si>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</si>
  <si>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</si>
  <si>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</si>
  <si>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</si>
  <si>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</si>
  <si>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</si>
  <si>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</si>
  <si>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</si>
  <si>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</si>
  <si>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</si>
  <si>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</si>
  <si>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</si>
  <si>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</si>
  <si>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</si>
  <si>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</si>
  <si>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</si>
  <si>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</si>
  <si>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</si>
  <si>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</si>
  <si>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</si>
  <si>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</si>
  <si>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</si>
  <si>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</si>
  <si>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</si>
  <si>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</si>
  <si>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</si>
  <si>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</si>
  <si>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</si>
  <si>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</si>
  <si>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</si>
  <si>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</si>
  <si>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</si>
  <si>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</si>
  <si>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</si>
  <si>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</si>
  <si>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</si>
  <si>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</si>
  <si>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</si>
  <si>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</si>
  <si>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</si>
  <si>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</si>
  <si>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</si>
  <si>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</si>
  <si>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</si>
  <si>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</si>
  <si>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</si>
  <si>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</si>
  <si>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</si>
  <si>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</si>
  <si>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</si>
  <si>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</si>
  <si>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</si>
  <si>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</si>
  <si>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</si>
  <si>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</si>
  <si>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</si>
  <si>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</si>
  <si>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</si>
  <si>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</si>
  <si>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</si>
  <si>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</si>
  <si>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</si>
  <si>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</si>
  <si>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</si>
  <si>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</si>
  <si>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</si>
  <si>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</si>
  <si>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</si>
  <si>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</si>
  <si>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</si>
  <si>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</si>
  <si>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</si>
  <si>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</si>
  <si>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</si>
  <si>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</si>
  <si>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</si>
  <si>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</si>
  <si>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</si>
  <si>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</si>
  <si>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</si>
  <si>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</si>
  <si>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</si>
  <si>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</si>
  <si>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</si>
  <si>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</si>
  <si>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</si>
  <si>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</si>
  <si>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</si>
  <si>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</si>
  <si>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</si>
  <si>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</si>
  <si>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</si>
  <si>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</si>
  <si>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</si>
  <si>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</si>
  <si>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</si>
  <si>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</si>
  <si>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</si>
  <si>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</si>
  <si>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</si>
  <si>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</si>
  <si>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</si>
  <si>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</si>
  <si>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</si>
  <si>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</si>
  <si>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</si>
  <si>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</si>
  <si>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</si>
  <si>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</si>
  <si>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</si>
  <si>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</si>
  <si>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</si>
  <si>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</si>
  <si>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</si>
  <si>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</si>
  <si>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</si>
  <si>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</si>
  <si>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</si>
  <si>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</si>
  <si>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</si>
  <si>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</si>
  <si>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</si>
  <si>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</si>
  <si>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</si>
  <si>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</si>
  <si>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</si>
  <si>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</si>
  <si>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</si>
  <si>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</si>
  <si>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</si>
  <si>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</si>
  <si>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</si>
  <si>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</si>
  <si>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</si>
  <si>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</si>
  <si>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</si>
  <si>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</si>
  <si>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</si>
  <si>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</si>
  <si>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</si>
  <si>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</si>
  <si>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</si>
  <si>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</si>
  <si>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</si>
  <si>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</si>
  <si>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</si>
  <si>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</si>
  <si>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</si>
  <si>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</si>
  <si>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</si>
  <si>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</si>
  <si>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</si>
  <si>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</si>
  <si>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</si>
  <si>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</si>
  <si>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</si>
  <si>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</si>
  <si>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</si>
  <si>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</si>
  <si>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</si>
  <si>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</si>
  <si>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</si>
  <si>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</si>
  <si>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</si>
  <si>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</si>
  <si>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</si>
  <si>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</si>
  <si>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</si>
  <si>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</si>
  <si>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</si>
  <si>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</si>
  <si>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</si>
  <si>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</si>
  <si>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</si>
  <si>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</si>
  <si>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</si>
  <si>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</si>
  <si>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</si>
  <si>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</si>
  <si>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</si>
  <si>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</si>
  <si>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</si>
  <si>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</si>
  <si>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</si>
  <si>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</si>
  <si>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</si>
  <si>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</si>
  <si>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</si>
  <si>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</si>
  <si>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</si>
  <si>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</si>
  <si>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</si>
  <si>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</si>
  <si>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</si>
  <si>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</si>
  <si>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</si>
  <si>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</si>
  <si>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</si>
  <si>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</si>
  <si>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</si>
  <si>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</si>
  <si>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</si>
  <si>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</si>
  <si>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</si>
  <si>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</si>
  <si>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</si>
  <si>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</si>
  <si>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</si>
  <si>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</si>
  <si>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</si>
  <si>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</si>
  <si>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</si>
  <si>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</si>
  <si>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</si>
  <si>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</si>
  <si>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</si>
  <si>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</si>
  <si>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</si>
  <si>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</si>
  <si>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</si>
  <si>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</si>
  <si>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</si>
  <si>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</si>
  <si>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</si>
  <si>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</si>
  <si>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</si>
  <si>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</si>
  <si>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</si>
  <si>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</si>
  <si>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</si>
  <si>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</si>
  <si>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</si>
  <si>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</si>
  <si>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</si>
  <si>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</si>
  <si>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</si>
  <si>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</si>
  <si>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</si>
  <si>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</si>
  <si>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</si>
  <si>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</si>
  <si>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</si>
  <si>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</si>
  <si>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</si>
  <si>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</si>
  <si>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</si>
  <si>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</si>
  <si>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</si>
  <si>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</si>
  <si>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</si>
  <si>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</si>
  <si>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</si>
  <si>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</si>
  <si>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</si>
  <si>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</si>
  <si>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</si>
  <si>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</si>
  <si>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</si>
  <si>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</si>
  <si>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</si>
  <si>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</si>
  <si>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</si>
  <si>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</si>
  <si>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</si>
  <si>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</si>
  <si>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</si>
  <si>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</si>
  <si>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</si>
  <si>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</si>
  <si>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</si>
  <si>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</si>
  <si>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</si>
  <si>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</si>
  <si>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</si>
  <si>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</si>
  <si>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</si>
  <si>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</si>
  <si>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</si>
  <si>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</si>
  <si>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</si>
  <si>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</si>
  <si>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</si>
  <si>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</si>
  <si>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</si>
  <si>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</si>
  <si>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</si>
  <si>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</si>
  <si>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</si>
  <si>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</si>
  <si>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</si>
  <si>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</si>
  <si>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</si>
  <si>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</si>
  <si>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</si>
  <si>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</si>
  <si>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</si>
  <si>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</si>
  <si>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</si>
  <si>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</si>
  <si>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</si>
  <si>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</si>
  <si>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</si>
  <si>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</si>
  <si>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</si>
  <si>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</si>
  <si>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</si>
  <si>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</si>
  <si>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</si>
  <si>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</si>
  <si>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</si>
  <si>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</si>
  <si>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</si>
  <si>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</si>
  <si>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</si>
  <si>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</si>
  <si>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</si>
  <si>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</si>
  <si>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</si>
  <si>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</si>
  <si>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</si>
  <si>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</si>
  <si>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</si>
  <si>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</si>
  <si>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</si>
  <si>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</si>
  <si>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</si>
  <si>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</si>
  <si>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</si>
  <si>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</si>
  <si>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</si>
  <si>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</si>
  <si>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</si>
  <si>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</si>
  <si>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</si>
  <si>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</si>
  <si>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</si>
  <si>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</si>
  <si>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</si>
  <si>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</si>
  <si>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</si>
  <si>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</si>
  <si>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</si>
  <si>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</si>
  <si>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</si>
  <si>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</si>
  <si>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</si>
  <si>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</si>
  <si>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</si>
  <si>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</si>
  <si>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</si>
  <si>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</si>
  <si>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</si>
  <si>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</si>
  <si>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</si>
  <si>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</si>
  <si>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</si>
  <si>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</si>
  <si>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</si>
  <si>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</si>
  <si>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</si>
  <si>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</si>
  <si>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</si>
  <si>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</si>
  <si>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</si>
  <si>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</si>
  <si>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</si>
  <si>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</si>
  <si>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</si>
  <si>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</si>
  <si>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</si>
  <si>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</si>
  <si>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</si>
  <si>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</si>
  <si>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</si>
  <si>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</si>
  <si>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</si>
  <si>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</si>
  <si>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</si>
  <si>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</si>
  <si>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</si>
  <si>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</si>
  <si>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</si>
  <si>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</si>
  <si>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</si>
  <si>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</si>
  <si>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</si>
  <si>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</si>
  <si>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</si>
  <si>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</si>
  <si>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</si>
  <si>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</si>
  <si>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</si>
  <si>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</si>
  <si>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</si>
  <si>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</si>
  <si>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</si>
  <si>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</si>
  <si>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</si>
  <si>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</si>
  <si>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</si>
  <si>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</si>
  <si>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</si>
  <si>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</si>
  <si>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</si>
  <si>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</si>
  <si>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</si>
  <si>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</si>
  <si>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</si>
  <si>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</si>
  <si>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</si>
  <si>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</si>
  <si>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</si>
  <si>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</si>
  <si>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</si>
  <si>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</si>
  <si>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</si>
  <si>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</si>
  <si>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</si>
  <si>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</si>
  <si>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</si>
  <si>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</si>
  <si>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</si>
  <si>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</si>
  <si>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</si>
  <si>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</si>
  <si>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</si>
  <si>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</si>
  <si>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</si>
  <si>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</si>
  <si>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</si>
  <si>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</si>
  <si>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</si>
  <si>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</si>
  <si>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</si>
  <si>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</si>
  <si>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</si>
  <si>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</si>
  <si>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</si>
  <si>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</si>
  <si>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</si>
  <si>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</si>
  <si>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</si>
  <si>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</si>
  <si>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</si>
  <si>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</si>
  <si>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</si>
  <si>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</si>
  <si>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</si>
  <si>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</si>
  <si>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</si>
  <si>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</si>
  <si>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</si>
  <si>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</si>
  <si>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</si>
  <si>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</si>
  <si>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</si>
  <si>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</si>
  <si>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</si>
  <si>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</si>
  <si>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</si>
  <si>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</si>
  <si>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</si>
  <si>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</si>
  <si>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</si>
  <si>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</si>
  <si>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</si>
  <si>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</si>
  <si>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</si>
  <si>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</si>
  <si>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</si>
  <si>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</si>
  <si>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</si>
  <si>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</si>
  <si>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</si>
  <si>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</si>
  <si>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</si>
  <si>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</si>
  <si>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</si>
  <si>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</si>
  <si>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</si>
  <si>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</si>
  <si>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</si>
  <si>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</si>
  <si>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</si>
  <si>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</si>
  <si>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</si>
  <si>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</si>
  <si>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</si>
  <si>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</si>
  <si>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</si>
  <si>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</si>
  <si>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</si>
  <si>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</si>
  <si>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</si>
  <si>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</si>
  <si>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</si>
  <si>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</si>
  <si>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</si>
  <si>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</si>
  <si>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</si>
  <si>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</si>
  <si>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</si>
  <si>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</si>
  <si>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</si>
  <si>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</si>
  <si>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</si>
  <si>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</si>
  <si>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</si>
  <si>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</si>
  <si>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</si>
  <si>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</si>
  <si>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</si>
  <si>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</si>
  <si>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</si>
  <si>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</si>
  <si>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</si>
  <si>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</si>
  <si>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</si>
  <si>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</si>
  <si>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</si>
  <si>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</si>
  <si>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</si>
  <si>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</si>
  <si>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</si>
  <si>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</si>
  <si>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</si>
  <si>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</si>
  <si>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</si>
  <si>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</si>
  <si>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</si>
  <si>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</si>
  <si>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</si>
  <si>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</si>
  <si>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</si>
  <si>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</si>
  <si>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</si>
  <si>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</si>
  <si>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</si>
  <si>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</si>
  <si>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</si>
  <si>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</si>
  <si>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</si>
  <si>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</si>
  <si>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</si>
  <si>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</si>
  <si>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</si>
  <si>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</si>
  <si>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</si>
  <si>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</si>
  <si>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</si>
  <si>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</si>
  <si>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</si>
  <si>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</si>
  <si>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</si>
  <si>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</si>
  <si>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</si>
  <si>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</si>
  <si>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</si>
  <si>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</si>
  <si>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</si>
  <si>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</si>
  <si>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</si>
  <si>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</si>
  <si>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</si>
  <si>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</si>
  <si>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</si>
  <si>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</si>
  <si>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</si>
  <si>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</si>
  <si>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</si>
  <si>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</si>
  <si>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</si>
  <si>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</si>
  <si>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</si>
  <si>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</si>
  <si>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</si>
  <si>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</si>
  <si>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</si>
  <si>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</si>
  <si>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</si>
  <si>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</si>
  <si>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</si>
  <si>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</si>
  <si>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</si>
  <si>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</si>
  <si>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</si>
  <si>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</si>
  <si>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</si>
  <si>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</si>
  <si>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</si>
  <si>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</si>
  <si>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</si>
  <si>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</si>
  <si>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</si>
  <si>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</si>
  <si>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</si>
  <si>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</si>
  <si>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</si>
  <si>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</si>
  <si>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</si>
  <si>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</si>
  <si>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</si>
  <si>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</si>
  <si>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</si>
  <si>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</si>
  <si>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</si>
  <si>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</si>
  <si>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</si>
  <si>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</si>
  <si>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</si>
  <si>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</si>
  <si>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</si>
  <si>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</si>
  <si>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</si>
  <si>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</si>
  <si>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</si>
  <si>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</si>
  <si>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</si>
  <si>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</si>
  <si>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</si>
  <si>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</si>
  <si>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</si>
  <si>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</si>
  <si>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</si>
  <si>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</si>
  <si>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</si>
  <si>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</si>
  <si>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</si>
  <si>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</si>
  <si>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</si>
  <si>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</si>
  <si>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</si>
  <si>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</si>
  <si>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</si>
  <si>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</si>
  <si>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</si>
  <si>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</si>
  <si>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</si>
  <si>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</si>
  <si>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</si>
  <si>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</si>
  <si>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</si>
  <si>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</si>
  <si>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</si>
  <si>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</si>
  <si>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</si>
  <si>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</si>
  <si>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</si>
  <si>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</si>
  <si>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</si>
  <si>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</si>
  <si>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</si>
  <si>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</si>
  <si>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</si>
  <si>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</si>
  <si>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</si>
  <si>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</si>
  <si>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</si>
  <si>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</si>
  <si>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</si>
  <si>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</si>
  <si>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</si>
  <si>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</si>
  <si>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</si>
  <si>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</si>
  <si>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</si>
  <si>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</si>
  <si>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</si>
  <si>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</si>
  <si>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</si>
  <si>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</si>
  <si>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</si>
  <si>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</si>
  <si>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</si>
  <si>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</si>
  <si>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</si>
  <si>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</si>
  <si>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</si>
  <si>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</si>
  <si>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</si>
  <si>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</si>
  <si>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</si>
  <si>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</si>
  <si>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</si>
  <si>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</si>
  <si>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</si>
  <si>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</si>
  <si>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</si>
  <si>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</si>
  <si>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</si>
  <si>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</si>
  <si>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</si>
  <si>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</si>
  <si>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</si>
  <si>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</si>
  <si>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</si>
  <si>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</si>
  <si>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</si>
  <si>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</si>
  <si>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</si>
  <si>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</si>
  <si>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</si>
  <si>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</si>
  <si>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</si>
  <si>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</si>
  <si>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</si>
  <si>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</si>
  <si>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</si>
  <si>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</si>
  <si>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</si>
  <si>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</si>
  <si>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</si>
  <si>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</si>
  <si>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</si>
  <si>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</si>
  <si>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</si>
  <si>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</si>
  <si>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</si>
  <si>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</si>
  <si>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</si>
  <si>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</si>
  <si>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</si>
  <si>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</si>
  <si>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</si>
  <si>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</si>
  <si>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</si>
  <si>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</si>
  <si>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</si>
  <si>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</si>
  <si>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</si>
  <si>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</si>
  <si>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</si>
  <si>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</si>
  <si>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</si>
  <si>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</si>
  <si>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</si>
  <si>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</si>
  <si>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</si>
  <si>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</si>
  <si>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</si>
  <si>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</si>
  <si>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</si>
  <si>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</si>
  <si>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</si>
  <si>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</si>
  <si>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</si>
  <si>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</si>
  <si>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</si>
  <si>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</si>
  <si>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</si>
  <si>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</si>
  <si>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</si>
  <si>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</si>
  <si>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</si>
  <si>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</si>
  <si>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</si>
  <si>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</si>
  <si>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</si>
  <si>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</si>
  <si>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</si>
  <si>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</si>
  <si>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</si>
  <si>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</si>
  <si>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</si>
  <si>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</si>
  <si>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</si>
  <si>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</si>
  <si>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</si>
  <si>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</si>
  <si>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</si>
  <si>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</si>
  <si>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</si>
  <si>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</si>
  <si>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</si>
  <si>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</si>
  <si>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</si>
  <si>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</si>
  <si>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</si>
  <si>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</si>
  <si>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</si>
  <si>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</si>
  <si>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</si>
  <si>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</si>
  <si>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</si>
  <si>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</si>
  <si>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</si>
  <si>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</si>
  <si>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</si>
  <si>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</si>
  <si>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</si>
  <si>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</si>
  <si>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</si>
  <si>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</si>
  <si>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</si>
  <si>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</si>
  <si>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</si>
  <si>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</si>
  <si>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</si>
  <si>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</si>
  <si>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</si>
  <si>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</si>
  <si>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</si>
  <si>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</si>
  <si>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</si>
  <si>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</si>
  <si>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</si>
  <si>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</si>
  <si>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</si>
  <si>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</si>
  <si>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</si>
  <si>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</si>
  <si>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</si>
  <si>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</si>
  <si>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</si>
  <si>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</si>
  <si>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</si>
  <si>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</si>
  <si>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</si>
  <si>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</si>
  <si>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</si>
  <si>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</si>
  <si>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</si>
  <si>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</si>
  <si>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</si>
  <si>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</si>
  <si>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</si>
  <si>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</si>
  <si>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</si>
  <si>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</si>
  <si>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</si>
  <si>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</si>
  <si>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</si>
  <si>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</si>
  <si>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</si>
  <si>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</si>
  <si>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</si>
  <si>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</si>
  <si>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</si>
  <si>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</si>
  <si>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</si>
  <si>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</si>
  <si>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</si>
  <si>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</si>
  <si>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</si>
  <si>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</si>
  <si>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</si>
  <si>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</si>
  <si>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</si>
  <si>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</si>
  <si>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</si>
  <si>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</si>
  <si>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</si>
  <si>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</si>
  <si>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</si>
  <si>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</si>
  <si>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</si>
  <si>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</si>
  <si>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</si>
  <si>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</si>
  <si>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</si>
  <si>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</si>
  <si>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</si>
  <si>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</si>
  <si>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</si>
  <si>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</si>
  <si>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</si>
  <si>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</si>
  <si>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</si>
  <si>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</si>
  <si>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</si>
  <si>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</si>
  <si>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</si>
  <si>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</si>
  <si>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</si>
  <si>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</si>
  <si>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</si>
  <si>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</si>
  <si>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</si>
  <si>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</si>
  <si>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</si>
  <si>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</si>
  <si>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</si>
  <si>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</si>
  <si>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</si>
  <si>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</si>
  <si>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</si>
  <si>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</si>
  <si>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</si>
  <si>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</si>
  <si>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</si>
  <si>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</si>
  <si>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</si>
  <si>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</si>
  <si>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</si>
  <si>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</si>
  <si>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</si>
  <si>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</si>
  <si>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</si>
  <si>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</si>
  <si>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</si>
  <si>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</si>
  <si>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</si>
  <si>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</si>
  <si>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</si>
  <si>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</si>
  <si>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</si>
  <si>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</si>
  <si>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</si>
  <si>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</si>
  <si>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</si>
  <si>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</si>
  <si>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</si>
  <si>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</si>
  <si>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</si>
  <si>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</si>
  <si>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</si>
  <si>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</si>
  <si>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</si>
  <si>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</si>
  <si>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</si>
  <si>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</si>
  <si>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</si>
  <si>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</si>
  <si>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</si>
  <si>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</si>
  <si>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</si>
  <si>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</si>
  <si>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</si>
  <si>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</si>
  <si>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</si>
  <si>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</si>
  <si>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</si>
  <si>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</si>
  <si>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</si>
  <si>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</si>
  <si>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</si>
  <si>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</si>
  <si>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</si>
  <si>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</si>
  <si>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</si>
  <si>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</si>
  <si>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</si>
  <si>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</si>
  <si>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</si>
  <si>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</si>
  <si>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</si>
  <si>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</si>
  <si>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</si>
  <si>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</si>
  <si>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</si>
  <si>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</si>
  <si>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</si>
  <si>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</si>
  <si>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</si>
  <si>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</si>
  <si>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</si>
  <si>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</si>
  <si>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</si>
  <si>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</si>
  <si>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</si>
  <si>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</si>
  <si>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</si>
  <si>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</si>
  <si>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</si>
  <si>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</si>
  <si>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</si>
  <si>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</si>
  <si>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</si>
  <si>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</si>
  <si>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</si>
  <si>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</si>
  <si>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</si>
  <si>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</si>
  <si>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</si>
  <si>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</si>
  <si>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</si>
  <si>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</si>
  <si>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</si>
  <si>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</si>
  <si>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</si>
  <si>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</si>
  <si>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</si>
  <si>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</si>
  <si>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</si>
  <si>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</si>
  <si>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</si>
  <si>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</si>
  <si>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</si>
  <si>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</si>
  <si>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</si>
  <si>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</si>
  <si>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</si>
  <si>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</si>
  <si>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</si>
  <si>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</si>
  <si>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</si>
  <si>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</si>
  <si>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</si>
  <si>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</si>
  <si>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</si>
  <si>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</si>
  <si>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</si>
  <si>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</si>
  <si>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</si>
  <si>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</si>
  <si>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</si>
  <si>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</si>
  <si>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</si>
  <si>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</si>
  <si>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</si>
  <si>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</si>
  <si>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</si>
  <si>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</si>
  <si>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</si>
  <si>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</si>
  <si>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</si>
  <si>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</si>
  <si>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</si>
  <si>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</si>
  <si>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</si>
  <si>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</si>
  <si>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</si>
  <si>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</si>
  <si>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</si>
  <si>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</si>
  <si>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</si>
  <si>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</si>
  <si>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</si>
  <si>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</si>
  <si>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</si>
  <si>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</si>
  <si>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</si>
  <si>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</si>
  <si>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</si>
  <si>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</si>
  <si>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</si>
  <si>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</si>
  <si>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</si>
  <si>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</si>
  <si>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</si>
  <si>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</si>
  <si>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</si>
  <si>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</si>
  <si>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</si>
  <si>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</si>
  <si>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</si>
  <si>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</si>
  <si>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</si>
  <si>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</si>
  <si>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</si>
  <si>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</si>
  <si>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</si>
  <si>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</si>
  <si>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</si>
  <si>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</si>
  <si>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</si>
  <si>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</si>
  <si>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</si>
  <si>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</si>
  <si>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</si>
  <si>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</si>
  <si>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</si>
  <si>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</si>
  <si>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</si>
  <si>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</si>
  <si>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</si>
  <si>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</si>
  <si>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</si>
  <si>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</si>
  <si>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</si>
  <si>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</si>
  <si>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</si>
  <si>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</si>
  <si>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</si>
  <si>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</si>
  <si>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</si>
  <si>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</si>
  <si>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</si>
  <si>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</si>
  <si>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</si>
  <si>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</si>
  <si>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</si>
  <si>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</si>
  <si>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</si>
  <si>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</si>
  <si>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</si>
  <si>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</si>
  <si>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</si>
  <si>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</si>
  <si>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</si>
  <si>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</si>
  <si>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</si>
  <si>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</si>
  <si>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</si>
  <si>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</si>
  <si>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</si>
  <si>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</si>
  <si>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</si>
  <si>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</si>
  <si>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</si>
  <si>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</si>
  <si>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</si>
  <si>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</si>
  <si>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</si>
  <si>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</si>
  <si>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</si>
  <si>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</si>
  <si>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</si>
  <si>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</si>
  <si>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</si>
  <si>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</si>
  <si>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</si>
  <si>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</si>
  <si>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</si>
  <si>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</si>
  <si>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</si>
  <si>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</si>
  <si>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</si>
  <si>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</si>
  <si>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</si>
  <si>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</si>
  <si>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</si>
  <si>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</si>
  <si>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</si>
  <si>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</si>
  <si>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</si>
  <si>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</si>
  <si>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</si>
  <si>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</si>
  <si>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</si>
  <si>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</si>
  <si>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</si>
  <si>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</si>
  <si>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</si>
  <si>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</si>
  <si>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</si>
  <si>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</si>
  <si>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</si>
  <si>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</si>
  <si>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</si>
  <si>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</si>
  <si>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</si>
  <si>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</si>
  <si>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</si>
  <si>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</si>
  <si>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</si>
  <si>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</si>
  <si>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</si>
  <si>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</si>
  <si>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</si>
  <si>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</si>
  <si>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</si>
  <si>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</si>
  <si>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</si>
  <si>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</si>
  <si>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</si>
  <si>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</si>
  <si>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</si>
  <si>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</si>
  <si>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</si>
  <si>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</si>
  <si>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</si>
  <si>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</si>
  <si>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</si>
  <si>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</si>
  <si>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</si>
  <si>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</si>
  <si>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</si>
  <si>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</si>
  <si>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</si>
  <si>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</si>
  <si>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</si>
  <si>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</si>
  <si>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</si>
  <si>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</si>
  <si>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</si>
  <si>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</si>
  <si>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</si>
  <si>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</si>
  <si>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</si>
  <si>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</si>
  <si>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</si>
  <si>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</si>
  <si>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</si>
  <si>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</si>
  <si>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</si>
  <si>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</si>
  <si>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</si>
  <si>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</si>
  <si>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</si>
  <si>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</si>
  <si>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</si>
  <si>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</si>
  <si>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</si>
  <si>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</si>
  <si>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</si>
  <si>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</si>
  <si>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</si>
  <si>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</si>
  <si>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</si>
  <si>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</si>
  <si>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</si>
  <si>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</si>
  <si>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</si>
  <si>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</si>
  <si>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</si>
  <si>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</si>
  <si>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</si>
  <si>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</si>
  <si>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</si>
  <si>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</si>
  <si>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</si>
  <si>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</si>
  <si>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</si>
  <si>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</si>
  <si>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</si>
  <si>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</si>
  <si>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</si>
  <si>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</si>
  <si>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</si>
  <si>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</si>
  <si>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</si>
  <si>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</si>
  <si>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</si>
  <si>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</si>
  <si>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</si>
  <si>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</si>
  <si>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</si>
  <si>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</si>
  <si>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</si>
  <si>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</si>
  <si>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</si>
  <si>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</si>
  <si>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</si>
  <si>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</si>
  <si>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</si>
  <si>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</si>
  <si>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</si>
  <si>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</si>
  <si>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</si>
  <si>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</si>
  <si>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</si>
  <si>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</si>
  <si>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</si>
  <si>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</si>
  <si>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</si>
  <si>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</si>
  <si>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</si>
  <si>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</si>
  <si>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</si>
  <si>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</si>
  <si>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</si>
  <si>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</si>
  <si>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</si>
  <si>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</si>
  <si>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</si>
  <si>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</si>
  <si>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</si>
  <si>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</si>
  <si>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</si>
  <si>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</si>
  <si>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</si>
  <si>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</si>
  <si>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</si>
  <si>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</si>
  <si>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</si>
  <si>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</si>
  <si>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</si>
  <si>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</si>
  <si>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</si>
  <si>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</si>
  <si>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</si>
  <si>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</si>
  <si>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</si>
  <si>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</si>
  <si>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</si>
  <si>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</si>
  <si>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</si>
  <si>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</si>
  <si>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</si>
  <si>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</si>
  <si>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</si>
  <si>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</si>
  <si>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</si>
  <si>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</si>
  <si>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</si>
  <si>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</si>
  <si>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</si>
  <si>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</si>
  <si>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</si>
  <si>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</si>
  <si>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</si>
  <si>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</si>
  <si>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</si>
  <si>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</si>
  <si>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</si>
  <si>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</si>
  <si>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</si>
  <si>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</si>
  <si>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</si>
  <si>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</si>
  <si>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</si>
  <si>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</si>
  <si>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</si>
  <si>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</si>
  <si>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</si>
  <si>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</si>
  <si>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</si>
  <si>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</si>
  <si>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</si>
  <si>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</si>
  <si>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</si>
  <si>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</si>
  <si>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</si>
  <si>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</si>
  <si>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</si>
  <si>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</si>
  <si>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</si>
  <si>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</si>
  <si>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</si>
  <si>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</si>
  <si>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</si>
  <si>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</si>
  <si>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</si>
  <si>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</si>
  <si>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</si>
  <si>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</si>
  <si>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</si>
  <si>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</si>
  <si>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</si>
  <si>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</si>
  <si>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</si>
  <si>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</si>
  <si>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</si>
  <si>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</si>
  <si>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</si>
  <si>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</si>
  <si>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</si>
  <si>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</si>
  <si>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</si>
  <si>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</si>
  <si>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</si>
  <si>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</si>
  <si>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</si>
  <si>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</si>
  <si>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</si>
  <si>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</si>
  <si>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</si>
  <si>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</si>
  <si>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</si>
  <si>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</si>
  <si>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</si>
  <si>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</si>
  <si>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</si>
  <si>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</si>
  <si>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</si>
  <si>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</si>
  <si>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</si>
  <si>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</si>
  <si>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</si>
  <si>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</si>
  <si>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</si>
  <si>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</si>
  <si>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</si>
  <si>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</si>
  <si>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</si>
  <si>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</si>
  <si>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</si>
  <si>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</si>
  <si>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</si>
  <si>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</si>
  <si>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</si>
  <si>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</si>
  <si>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</si>
  <si>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</si>
  <si>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</si>
  <si>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</si>
  <si>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</si>
  <si>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</si>
  <si>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</si>
  <si>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</si>
  <si>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</si>
  <si>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</si>
  <si>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</si>
  <si>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</si>
  <si>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</si>
  <si>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</si>
  <si>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</si>
  <si>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</si>
  <si>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</si>
  <si>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</si>
  <si>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</si>
  <si>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</si>
  <si>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</si>
  <si>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</si>
  <si>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</si>
  <si>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</si>
  <si>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</si>
  <si>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</si>
  <si>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</si>
  <si>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</si>
  <si>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</si>
  <si>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</si>
  <si>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</si>
  <si>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</si>
  <si>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</si>
  <si>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</si>
  <si>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</si>
  <si>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</si>
  <si>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</si>
  <si>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</si>
  <si>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</si>
  <si>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</si>
  <si>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</si>
  <si>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</si>
  <si>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</si>
  <si>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</si>
  <si>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</si>
  <si>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</si>
  <si>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</si>
  <si>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</si>
  <si>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</si>
  <si>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</si>
  <si>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</si>
  <si>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</si>
  <si>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</si>
  <si>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</si>
  <si>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</si>
  <si>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</si>
  <si>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</si>
  <si>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</si>
  <si>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</si>
  <si>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</si>
  <si>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</si>
  <si>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</si>
  <si>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</si>
  <si>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</si>
  <si>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</si>
  <si>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</si>
  <si>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</si>
  <si>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</si>
  <si>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</si>
  <si>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</si>
  <si>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</si>
  <si>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</si>
  <si>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</si>
  <si>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</si>
  <si>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</si>
  <si>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</si>
  <si>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</si>
  <si>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</si>
  <si>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</si>
  <si>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</si>
  <si>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</si>
  <si>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</si>
  <si>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</si>
  <si>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</si>
  <si>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</si>
  <si>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</si>
  <si>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</si>
  <si>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</si>
  <si>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</si>
  <si>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</si>
  <si>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</si>
  <si>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</si>
  <si>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</si>
  <si>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</si>
  <si>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</si>
  <si>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</si>
  <si>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</si>
  <si>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</si>
  <si>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</si>
  <si>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</si>
  <si>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</si>
  <si>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</si>
  <si>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</si>
  <si>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</si>
  <si>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</si>
  <si>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</si>
  <si>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</si>
  <si>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</si>
  <si>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</si>
  <si>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</si>
  <si>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</si>
  <si>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</si>
  <si>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</si>
  <si>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</si>
  <si>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</si>
  <si>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</si>
  <si>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</si>
  <si>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</si>
  <si>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</si>
  <si>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</si>
  <si>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</si>
  <si>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</si>
  <si>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</si>
  <si>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</si>
  <si>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</si>
  <si>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</si>
  <si>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</si>
  <si>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</si>
  <si>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</si>
  <si>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</si>
  <si>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</si>
  <si>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</si>
  <si>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</si>
  <si>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</si>
  <si>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</si>
  <si>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</si>
  <si>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</si>
  <si>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</si>
  <si>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</si>
  <si>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</si>
  <si>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</si>
  <si>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</si>
  <si>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</si>
  <si>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</si>
  <si>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</si>
  <si>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</si>
  <si>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</si>
  <si>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</si>
  <si>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</si>
  <si>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</si>
  <si>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</si>
  <si>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</si>
  <si>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</si>
  <si>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</si>
  <si>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</si>
  <si>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</si>
  <si>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</si>
  <si>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</si>
  <si>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</si>
  <si>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</si>
  <si>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</si>
  <si>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</si>
  <si>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</si>
  <si>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</si>
  <si>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</si>
  <si>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</si>
  <si>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</si>
  <si>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</si>
  <si>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</si>
  <si>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</si>
  <si>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</si>
  <si>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</si>
  <si>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</si>
  <si>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</si>
  <si>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</si>
  <si>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</si>
  <si>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</si>
  <si>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</si>
  <si>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</si>
  <si>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</si>
  <si>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</si>
  <si>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</si>
  <si>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</si>
  <si>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</si>
  <si>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</si>
  <si>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</si>
  <si>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</si>
  <si>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</si>
  <si>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</si>
  <si>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</si>
  <si>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</si>
  <si>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</si>
  <si>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</si>
  <si>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</si>
  <si>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</si>
  <si>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</si>
  <si>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</si>
  <si>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</si>
  <si>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</si>
  <si>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</si>
  <si>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</si>
  <si>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</si>
  <si>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</si>
  <si>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</si>
  <si>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</si>
  <si>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</si>
  <si>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</si>
  <si>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</si>
  <si>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</si>
  <si>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</si>
  <si>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</si>
  <si>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</si>
  <si>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</si>
  <si>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</si>
  <si>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</si>
  <si>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</si>
  <si>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</si>
  <si>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</si>
  <si>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</si>
  <si>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</si>
  <si>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</si>
  <si>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</si>
  <si>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</si>
  <si>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</si>
  <si>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</si>
  <si>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</si>
  <si>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</si>
  <si>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</si>
  <si>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</si>
  <si>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</si>
  <si>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</si>
  <si>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</si>
  <si>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</si>
  <si>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</si>
  <si>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</si>
  <si>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</si>
  <si>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</si>
  <si>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</si>
  <si>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</si>
  <si>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</si>
  <si>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</si>
  <si>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</si>
  <si>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</si>
  <si>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</si>
  <si>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</si>
  <si>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</si>
  <si>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</si>
  <si>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</si>
  <si>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</si>
  <si>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</si>
  <si>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</si>
  <si>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</si>
  <si>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</si>
  <si>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</si>
  <si>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</si>
  <si>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</si>
  <si>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</si>
  <si>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</si>
  <si>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</si>
  <si>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</si>
  <si>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</si>
  <si>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</si>
  <si>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</si>
  <si>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</si>
  <si>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</si>
  <si>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</si>
  <si>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</si>
  <si>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</si>
  <si>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</si>
  <si>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</si>
  <si>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</si>
  <si>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</si>
  <si>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</si>
  <si>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</si>
  <si>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</si>
  <si>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</si>
  <si>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</si>
  <si>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</si>
  <si>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</si>
  <si>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</si>
  <si>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</si>
  <si>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</si>
  <si>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</si>
  <si>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</si>
  <si>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</si>
  <si>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</si>
  <si>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</si>
  <si>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</si>
  <si>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</si>
  <si>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</si>
  <si>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</si>
  <si>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</si>
  <si>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</si>
  <si>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</si>
  <si>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</si>
  <si>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</si>
  <si>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</si>
  <si>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</si>
  <si>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</si>
  <si>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</si>
  <si>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</si>
  <si>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</si>
  <si>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</si>
  <si>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</si>
  <si>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</si>
  <si>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</si>
  <si>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</si>
  <si>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</si>
  <si>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</si>
  <si>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</si>
  <si>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</si>
  <si>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</si>
  <si>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</si>
  <si>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</si>
  <si>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</si>
  <si>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</si>
  <si>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</si>
  <si>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</si>
  <si>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</si>
  <si>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</si>
  <si>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</si>
  <si>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</si>
  <si>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</si>
  <si>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</si>
  <si>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</si>
  <si>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</si>
  <si>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</si>
  <si>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</si>
  <si>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</si>
  <si>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</si>
  <si>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</si>
  <si>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</si>
  <si>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</si>
  <si>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</si>
  <si>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</si>
  <si>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</si>
  <si>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</si>
  <si>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</si>
  <si>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</si>
  <si>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</si>
  <si>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</si>
  <si>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</si>
  <si>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</si>
  <si>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</si>
  <si>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</si>
  <si>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</si>
  <si>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</si>
  <si>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</si>
  <si>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</si>
  <si>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</si>
  <si>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</si>
  <si>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</si>
  <si>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</si>
  <si>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</si>
  <si>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</si>
  <si>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</si>
  <si>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</si>
  <si>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</si>
  <si>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</si>
  <si>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</si>
  <si>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</si>
  <si>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</si>
  <si>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</si>
  <si>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</si>
  <si>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</si>
  <si>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</si>
  <si>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</si>
  <si>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</si>
  <si>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</si>
  <si>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</si>
  <si>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</si>
  <si>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</si>
  <si>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</si>
  <si>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</si>
  <si>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</si>
  <si>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</si>
  <si>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</si>
  <si>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</si>
  <si>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</si>
  <si>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</si>
  <si>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</si>
  <si>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</si>
  <si>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</si>
  <si>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</si>
  <si>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</si>
  <si>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</si>
  <si>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</si>
  <si>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</si>
  <si>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</si>
  <si>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</si>
  <si>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</si>
  <si>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</si>
  <si>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</si>
  <si>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</si>
  <si>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</si>
  <si>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</si>
  <si>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</si>
  <si>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</si>
  <si>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</si>
  <si>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</si>
  <si>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</si>
  <si>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</si>
  <si>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</si>
  <si>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</si>
  <si>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</si>
  <si>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</si>
  <si>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</si>
  <si>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</si>
  <si>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</si>
  <si>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</si>
  <si>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</si>
  <si>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</si>
  <si>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</si>
  <si>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</si>
  <si>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</si>
  <si>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</si>
  <si>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</si>
  <si>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</si>
  <si>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</si>
  <si>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</si>
  <si>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</si>
  <si>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</si>
  <si>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</si>
  <si>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</si>
  <si>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</si>
  <si>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</si>
  <si>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</si>
  <si>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</si>
  <si>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</si>
  <si>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</si>
  <si>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</si>
  <si>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</si>
  <si>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</si>
  <si>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</si>
  <si>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</si>
  <si>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</si>
  <si>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</si>
  <si>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</si>
  <si>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</si>
  <si>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</si>
  <si>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</si>
  <si>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</si>
  <si>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</si>
  <si>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</si>
  <si>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</si>
  <si>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</si>
  <si>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</si>
  <si>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</si>
  <si>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</si>
  <si>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</si>
  <si>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</si>
  <si>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</si>
  <si>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</si>
  <si>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</si>
  <si>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</si>
  <si>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</si>
  <si>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</si>
  <si>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</si>
  <si>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</si>
  <si>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</si>
  <si>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</si>
  <si>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</si>
  <si>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</si>
  <si>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</si>
  <si>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</si>
  <si>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</si>
  <si>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</si>
  <si>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</si>
  <si>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</si>
  <si>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</si>
  <si>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</si>
  <si>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</si>
  <si>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</si>
  <si>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</si>
  <si>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</si>
  <si>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</si>
  <si>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</si>
  <si>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</si>
  <si>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</si>
  <si>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</si>
  <si>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</si>
  <si>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</si>
  <si>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</si>
  <si>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</si>
  <si>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</si>
  <si>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</si>
  <si>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</si>
  <si>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</si>
  <si>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</si>
  <si>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</si>
  <si>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</si>
  <si>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</si>
  <si>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</si>
  <si>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</si>
  <si>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</si>
  <si>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</si>
  <si>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</si>
  <si>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</si>
  <si>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</si>
  <si>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</si>
  <si>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</si>
  <si>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</si>
  <si>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</si>
  <si>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</si>
  <si>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</si>
  <si>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</si>
  <si>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</si>
  <si>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</si>
  <si>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</si>
  <si>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</si>
  <si>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</si>
  <si>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</si>
  <si>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</si>
  <si>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</si>
  <si>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</si>
  <si>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</si>
  <si>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</si>
  <si>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</si>
  <si>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</si>
  <si>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</si>
  <si>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</si>
  <si>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</si>
  <si>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</si>
  <si>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</si>
  <si>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</si>
  <si>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</si>
  <si>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</si>
  <si>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</si>
  <si>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</si>
  <si>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</si>
  <si>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</si>
  <si>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</si>
  <si>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</si>
  <si>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</si>
  <si>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</si>
  <si>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</si>
  <si>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</si>
  <si>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</si>
  <si>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</si>
  <si>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</si>
  <si>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</si>
  <si>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</si>
  <si>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</si>
  <si>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</si>
  <si>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</si>
  <si>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</si>
  <si>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</si>
  <si>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</si>
  <si>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</si>
  <si>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</si>
  <si>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</si>
  <si>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</si>
  <si>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</si>
  <si>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</si>
  <si>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</si>
  <si>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</si>
  <si>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</si>
  <si>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</si>
  <si>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</si>
  <si>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</si>
  <si>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</si>
  <si>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</si>
  <si>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</si>
  <si>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</si>
  <si>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</si>
  <si>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</si>
  <si>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</si>
  <si>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</si>
  <si>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</si>
  <si>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</si>
  <si>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</si>
  <si>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</si>
  <si>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</si>
  <si>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</si>
  <si>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</si>
  <si>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</si>
  <si>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</si>
  <si>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</si>
  <si>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</si>
  <si>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</si>
  <si>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</si>
  <si>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</si>
  <si>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</si>
  <si>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</si>
  <si>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</si>
  <si>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</si>
  <si>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</si>
  <si>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</si>
  <si>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</si>
  <si>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</si>
  <si>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</si>
  <si>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</si>
  <si>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</si>
  <si>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</si>
  <si>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</si>
  <si>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</si>
  <si>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</si>
  <si>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</si>
  <si>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</si>
  <si>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</si>
  <si>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</si>
  <si>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</si>
  <si>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</si>
  <si>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</si>
  <si>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</si>
  <si>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</si>
  <si>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</si>
  <si>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</si>
  <si>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</si>
  <si>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</si>
  <si>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</si>
  <si>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</si>
  <si>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</si>
  <si>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</si>
  <si>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</si>
  <si>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</si>
  <si>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</si>
  <si>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</si>
  <si>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</si>
  <si>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</si>
  <si>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</si>
  <si>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</si>
  <si>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</si>
  <si>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</si>
  <si>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</si>
  <si>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</si>
  <si>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</si>
  <si>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</si>
  <si>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</si>
  <si>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</si>
  <si>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</si>
  <si>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</si>
  <si>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</si>
  <si>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</si>
  <si>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</si>
  <si>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</si>
  <si>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</si>
  <si>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</si>
  <si>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</si>
  <si>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</si>
  <si>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</si>
  <si>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</si>
  <si>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</si>
  <si>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</si>
  <si>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</si>
  <si>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</si>
  <si>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</si>
  <si>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</si>
  <si>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</si>
  <si>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</si>
  <si>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</si>
  <si>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</si>
  <si>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</si>
  <si>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</si>
  <si>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</si>
  <si>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</si>
  <si>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</si>
  <si>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</si>
  <si>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</si>
  <si>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</si>
  <si>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</si>
  <si>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</si>
  <si>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</si>
  <si>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</si>
  <si>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</si>
  <si>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</si>
  <si>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</si>
  <si>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</si>
  <si>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</si>
  <si>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</si>
  <si>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</si>
  <si>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</si>
  <si>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</si>
  <si>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</si>
  <si>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</si>
  <si>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</si>
  <si>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</si>
  <si>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</si>
  <si>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</si>
  <si>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</si>
  <si>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</si>
  <si>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</si>
  <si>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</si>
  <si>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</si>
  <si>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</si>
  <si>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</si>
  <si>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</si>
  <si>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</si>
  <si>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</si>
  <si>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</si>
  <si>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</si>
  <si>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</si>
  <si>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</si>
  <si>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</si>
  <si>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</si>
  <si>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</si>
  <si>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</si>
  <si>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</si>
  <si>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</si>
  <si>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</si>
  <si>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</si>
  <si>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</si>
  <si>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</si>
  <si>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</si>
  <si>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</si>
  <si>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</si>
  <si>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</si>
  <si>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</si>
  <si>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</si>
  <si>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</si>
  <si>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</si>
  <si>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</si>
  <si>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</si>
  <si>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</si>
  <si>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</si>
  <si>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</si>
  <si>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</si>
  <si>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</si>
  <si>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</si>
  <si>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</si>
  <si>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</si>
  <si>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</si>
  <si>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</si>
  <si>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</si>
  <si>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</si>
  <si>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</si>
  <si>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</si>
  <si>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</si>
  <si>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</si>
  <si>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</si>
  <si>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</si>
  <si>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</si>
  <si>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</si>
  <si>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</si>
  <si>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</si>
  <si>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</si>
  <si>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</si>
  <si>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</si>
  <si>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</si>
  <si>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</si>
  <si>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</si>
  <si>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</si>
  <si>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</si>
  <si>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</si>
  <si>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</si>
  <si>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</si>
  <si>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</si>
  <si>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</si>
  <si>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</si>
  <si>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</si>
  <si>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</si>
  <si>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</si>
  <si>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</si>
  <si>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</si>
  <si>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</si>
  <si>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</si>
  <si>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</si>
  <si>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</si>
  <si>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</si>
  <si>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</si>
  <si>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</si>
  <si>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</si>
  <si>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</si>
  <si>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</si>
  <si>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</si>
  <si>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</si>
  <si>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</si>
  <si>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</si>
  <si>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</si>
  <si>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</si>
  <si>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</si>
  <si>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</si>
  <si>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</si>
  <si>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</si>
  <si>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</si>
  <si>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</si>
  <si>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</si>
  <si>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</si>
  <si>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</si>
  <si>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</si>
  <si>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</si>
  <si>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</si>
  <si>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</si>
  <si>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</si>
  <si>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</si>
  <si>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</si>
  <si>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</si>
  <si>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</si>
  <si>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</si>
  <si>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</si>
  <si>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</si>
  <si>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</si>
  <si>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</si>
  <si>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</si>
  <si>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</si>
  <si>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</si>
  <si>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</si>
  <si>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</si>
  <si>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</si>
  <si>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</si>
  <si>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</si>
  <si>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</si>
  <si>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</si>
  <si>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</si>
  <si>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</si>
  <si>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</si>
  <si>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</si>
  <si>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</si>
  <si>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</si>
  <si>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</si>
  <si>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</si>
  <si>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</si>
  <si>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</si>
  <si>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</si>
  <si>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</si>
  <si>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</si>
  <si>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</si>
  <si>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</si>
  <si>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</si>
  <si>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</si>
  <si>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</si>
  <si>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</si>
  <si>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</si>
  <si>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</si>
  <si>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</si>
  <si>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</si>
  <si>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</si>
  <si>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</si>
  <si>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</si>
  <si>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</si>
  <si>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</si>
  <si>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</si>
  <si>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</si>
  <si>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</si>
  <si>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</si>
  <si>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</si>
  <si>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</si>
  <si>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</si>
  <si>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</si>
  <si>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</si>
  <si>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</si>
  <si>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</si>
  <si>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</si>
  <si>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</si>
  <si>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</si>
  <si>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</si>
  <si>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</si>
  <si>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</si>
  <si>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</si>
  <si>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</si>
  <si>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</si>
  <si>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</si>
  <si>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</si>
  <si>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</si>
  <si>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</si>
  <si>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</si>
  <si>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</si>
  <si>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</si>
  <si>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</si>
  <si>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</si>
  <si>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</si>
  <si>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</si>
  <si>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</si>
  <si>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</si>
  <si>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</si>
  <si>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</si>
  <si>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</si>
  <si>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</si>
  <si>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</si>
  <si>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</si>
  <si>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</si>
  <si>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</si>
  <si>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</si>
  <si>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</si>
  <si>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</si>
  <si>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</si>
  <si>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</si>
  <si>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</si>
  <si>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</si>
  <si>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</si>
  <si>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</si>
  <si>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</si>
  <si>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</si>
  <si>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</si>
  <si>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</si>
  <si>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</si>
  <si>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</si>
  <si>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</si>
  <si>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</si>
  <si>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</si>
  <si>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</si>
  <si>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</si>
  <si>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</si>
  <si>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</si>
  <si>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</si>
  <si>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</si>
  <si>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</si>
  <si>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</si>
  <si>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</si>
  <si>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</si>
  <si>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</si>
  <si>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</si>
  <si>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</si>
  <si>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</si>
  <si>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</si>
  <si>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</si>
  <si>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</si>
  <si>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</si>
  <si>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</si>
  <si>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</si>
  <si>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</si>
  <si>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</si>
  <si>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</si>
  <si>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</si>
  <si>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</si>
  <si>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</si>
  <si>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</si>
  <si>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</si>
  <si>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</si>
  <si>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</si>
  <si>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</si>
  <si>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</si>
  <si>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</si>
  <si>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</si>
  <si>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</si>
  <si>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</si>
  <si>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</si>
  <si>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</si>
  <si>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</si>
  <si>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</si>
  <si>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</si>
  <si>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</si>
  <si>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</si>
  <si>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</si>
  <si>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</si>
  <si>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</si>
  <si>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</si>
  <si>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</si>
  <si>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</si>
  <si>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</si>
  <si>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</si>
  <si>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</si>
  <si>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</si>
  <si>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</si>
  <si>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</si>
  <si>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</si>
  <si>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</si>
  <si>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</si>
  <si>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</si>
  <si>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</si>
  <si>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</si>
  <si>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</si>
  <si>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</si>
  <si>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</si>
  <si>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</si>
  <si>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</si>
  <si>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</si>
  <si>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</si>
  <si>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</si>
  <si>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</si>
  <si>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</si>
  <si>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</si>
  <si>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</si>
  <si>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</si>
  <si>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</si>
  <si>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</si>
  <si>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</si>
  <si>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</si>
  <si>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</si>
  <si>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</si>
  <si>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</si>
  <si>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</si>
  <si>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</si>
  <si>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</si>
  <si>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</si>
  <si>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</si>
  <si>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</si>
  <si>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</si>
  <si>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</si>
  <si>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</si>
  <si>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</si>
  <si>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</si>
  <si>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</si>
  <si>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</si>
  <si>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</si>
  <si>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</si>
  <si>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</si>
  <si>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</si>
  <si>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</si>
  <si>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</si>
  <si>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</si>
  <si>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</si>
  <si>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</si>
  <si>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</si>
  <si>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</si>
  <si>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</si>
  <si>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</si>
  <si>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</si>
  <si>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</si>
  <si>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</si>
  <si>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</si>
  <si>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</si>
  <si>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</si>
  <si>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</si>
  <si>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</si>
  <si>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</si>
  <si>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</si>
  <si>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</si>
  <si>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</si>
  <si>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</si>
  <si>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</si>
  <si>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</si>
  <si>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</si>
  <si>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</si>
  <si>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</si>
  <si>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</si>
  <si>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</si>
  <si>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</si>
  <si>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</si>
  <si>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</si>
  <si>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</si>
  <si>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</si>
  <si>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</si>
  <si>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</si>
  <si>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</si>
  <si>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</si>
  <si>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</si>
  <si>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</si>
  <si>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</si>
  <si>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</si>
  <si>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</si>
  <si>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</si>
  <si>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</si>
  <si>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</si>
  <si>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</si>
  <si>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</si>
  <si>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</si>
  <si>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</si>
  <si>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</si>
  <si>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</si>
  <si>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</si>
  <si>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</si>
  <si>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</si>
  <si>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</si>
  <si>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</si>
  <si>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</si>
  <si>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</si>
  <si>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</si>
  <si>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</si>
  <si>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</si>
  <si>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</si>
  <si>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</si>
  <si>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</si>
  <si>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</si>
  <si>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</si>
  <si>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</si>
  <si>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</si>
  <si>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</si>
  <si>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</si>
  <si>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</si>
  <si>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</si>
  <si>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</si>
  <si>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</si>
  <si>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</si>
  <si>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</si>
  <si>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</si>
  <si>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</si>
  <si>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</si>
  <si>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</si>
  <si>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</si>
  <si>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</si>
  <si>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</si>
  <si>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</si>
  <si>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</si>
  <si>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</si>
  <si>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</si>
  <si>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</si>
  <si>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</si>
  <si>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</si>
  <si>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</si>
  <si>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</si>
  <si>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</si>
  <si>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</si>
  <si>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</si>
  <si>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</si>
  <si>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</si>
  <si>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</si>
  <si>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</si>
  <si>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</si>
  <si>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</si>
  <si>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</si>
  <si>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</si>
  <si>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</si>
  <si>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</si>
  <si>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</si>
  <si>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</si>
  <si>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</si>
  <si>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</si>
  <si>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</si>
  <si>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</si>
  <si>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</si>
  <si>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</si>
  <si>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</si>
  <si>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</si>
  <si>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</si>
  <si>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</si>
  <si>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</si>
  <si>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</si>
  <si>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</si>
  <si>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</si>
  <si>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</si>
  <si>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</si>
  <si>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</si>
  <si>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</si>
  <si>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</si>
  <si>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</si>
  <si>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</si>
  <si>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</si>
  <si>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</si>
  <si>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</si>
  <si>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</si>
  <si>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</si>
  <si>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</si>
  <si>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</si>
  <si>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</si>
  <si>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</si>
  <si>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</si>
  <si>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</si>
  <si>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</si>
  <si>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</si>
  <si>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</si>
  <si>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</si>
  <si>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</si>
  <si>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</si>
  <si>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</si>
  <si>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</si>
  <si>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</si>
  <si>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</si>
  <si>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</si>
  <si>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</si>
  <si>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</si>
  <si>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</si>
  <si>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</si>
  <si>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</si>
  <si>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</si>
  <si>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</si>
  <si>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</si>
  <si>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</si>
  <si>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</si>
  <si>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</si>
  <si>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</si>
  <si>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</si>
  <si>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</si>
  <si>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</si>
  <si>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</si>
  <si>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</si>
  <si>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</si>
  <si>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</si>
  <si>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</si>
  <si>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</si>
  <si>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</si>
  <si>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</si>
  <si>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</si>
  <si>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</si>
  <si>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</si>
  <si>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</si>
  <si>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</si>
  <si>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</si>
  <si>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</si>
  <si>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</si>
  <si>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</si>
  <si>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</si>
  <si>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</si>
  <si>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</si>
  <si>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</si>
  <si>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</si>
  <si>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</si>
  <si>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</si>
  <si>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</si>
  <si>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</si>
  <si>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</si>
  <si>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</si>
  <si>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</si>
  <si>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</si>
  <si>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</si>
  <si>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</si>
  <si>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</si>
  <si>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</si>
  <si>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</si>
  <si>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</si>
  <si>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</si>
  <si>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</si>
  <si>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</si>
  <si>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</si>
  <si>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</si>
  <si>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</si>
  <si>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</si>
  <si>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</si>
  <si>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</si>
  <si>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</si>
  <si>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</si>
  <si>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</si>
  <si>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</si>
  <si>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</si>
  <si>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</si>
  <si>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</si>
  <si>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</si>
  <si>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</si>
  <si>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</si>
  <si>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</si>
  <si>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</si>
  <si>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</si>
  <si>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</si>
  <si>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</si>
  <si>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</si>
  <si>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</si>
  <si>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</si>
  <si>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</si>
  <si>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</si>
  <si>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</si>
  <si>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</si>
  <si>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</si>
  <si>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</si>
  <si>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</si>
  <si>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</si>
  <si>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</si>
  <si>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</si>
  <si>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</si>
  <si>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</si>
  <si>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</si>
  <si>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</si>
  <si>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</si>
  <si>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</si>
  <si>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</si>
  <si>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</si>
  <si>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</si>
  <si>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</si>
  <si>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</si>
  <si>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</si>
  <si>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</si>
  <si>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</si>
  <si>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</si>
  <si>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</si>
  <si>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</si>
  <si>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</si>
  <si>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</si>
  <si>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</si>
  <si>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</si>
  <si>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</si>
  <si>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</si>
  <si>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</si>
  <si>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</si>
  <si>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</si>
  <si>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</si>
  <si>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</si>
  <si>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</si>
  <si>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</si>
  <si>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</si>
  <si>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</si>
  <si>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</si>
  <si>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</si>
  <si>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</si>
  <si>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</si>
  <si>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</si>
  <si>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</si>
  <si>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</si>
  <si>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</si>
  <si>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</si>
  <si>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</si>
  <si>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</si>
  <si>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</si>
  <si>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</si>
  <si>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</si>
  <si>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</si>
  <si>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</si>
  <si>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</si>
  <si>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</si>
  <si>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</si>
  <si>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</si>
  <si>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</si>
  <si>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</si>
  <si>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</si>
  <si>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</si>
  <si>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</si>
  <si>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</si>
  <si>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</si>
  <si>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</si>
  <si>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</si>
  <si>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</si>
  <si>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</si>
  <si>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</si>
  <si>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</si>
  <si>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</si>
  <si>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</si>
  <si>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</si>
  <si>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</si>
  <si>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</si>
  <si>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</si>
  <si>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</si>
  <si>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</si>
  <si>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</si>
  <si>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</si>
  <si>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</si>
  <si>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</si>
  <si>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</si>
  <si>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</si>
  <si>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</si>
  <si>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</si>
  <si>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</si>
  <si>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</si>
  <si>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</si>
  <si>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</si>
  <si>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</si>
  <si>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</si>
  <si>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</si>
  <si>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</si>
  <si>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</si>
  <si>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</si>
  <si>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</si>
  <si>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</si>
  <si>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</si>
  <si>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</si>
  <si>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</si>
  <si>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</si>
  <si>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</si>
  <si>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</si>
  <si>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</si>
  <si>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</si>
  <si>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</si>
  <si>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</si>
  <si>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</si>
  <si>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</si>
  <si>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</si>
  <si>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</si>
  <si>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</si>
  <si>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</si>
  <si>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</si>
  <si>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</si>
  <si>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</si>
  <si>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</si>
  <si>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</si>
  <si>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</si>
  <si>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</si>
  <si>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</si>
  <si>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</si>
  <si>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</si>
  <si>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</si>
  <si>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</si>
  <si>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</si>
  <si>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</si>
  <si>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</si>
  <si>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</si>
  <si>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</si>
  <si>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</si>
  <si>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</si>
  <si>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</si>
  <si>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</si>
  <si>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</si>
  <si>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</si>
  <si>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</si>
  <si>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</si>
  <si>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</si>
  <si>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</si>
  <si>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</si>
  <si>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</si>
  <si>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</si>
  <si>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</si>
  <si>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</si>
  <si>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</si>
  <si>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</si>
  <si>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</si>
  <si>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</si>
  <si>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</si>
  <si>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</si>
  <si>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</si>
  <si>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</si>
  <si>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</si>
  <si>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</si>
  <si>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</si>
  <si>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</si>
  <si>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</si>
  <si>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</si>
  <si>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</si>
  <si>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</si>
  <si>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</si>
  <si>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</si>
  <si>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</si>
  <si>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</si>
  <si>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</si>
  <si>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</si>
  <si>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</si>
  <si>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</si>
  <si>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</si>
  <si>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</si>
  <si>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</si>
  <si>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</si>
  <si>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</si>
  <si>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</si>
  <si>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</si>
  <si>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</si>
  <si>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</si>
  <si>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</si>
  <si>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</si>
  <si>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</si>
  <si>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</si>
  <si>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</si>
  <si>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</si>
  <si>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</si>
  <si>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</si>
  <si>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</si>
  <si>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</si>
  <si>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</si>
  <si>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</si>
  <si>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</si>
  <si>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</si>
  <si>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</si>
  <si>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</si>
  <si>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</si>
  <si>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</si>
  <si>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</si>
  <si>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</si>
  <si>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</si>
  <si>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</si>
  <si>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</si>
  <si>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</si>
  <si>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</si>
  <si>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</si>
  <si>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</si>
  <si>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</si>
  <si>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</si>
  <si>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</si>
  <si>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</si>
  <si>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</si>
  <si>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</si>
  <si>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</si>
  <si>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</si>
  <si>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</si>
  <si>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</si>
  <si>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</si>
  <si>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</si>
  <si>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</si>
  <si>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</si>
  <si>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</si>
  <si>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</si>
  <si>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</si>
  <si>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</si>
  <si>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</si>
  <si>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</si>
  <si>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</si>
  <si>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</si>
  <si>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</si>
  <si>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</si>
  <si>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</si>
  <si>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</si>
  <si>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</si>
  <si>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</si>
  <si>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</si>
  <si>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</si>
  <si>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</si>
  <si>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</si>
  <si>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</si>
  <si>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</si>
  <si>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</si>
  <si>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</si>
  <si>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</si>
  <si>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</si>
  <si>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</si>
  <si>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</si>
  <si>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</si>
  <si>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</si>
  <si>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</si>
  <si>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</si>
  <si>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</si>
  <si>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</si>
  <si>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</si>
  <si>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</si>
  <si>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</si>
  <si>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</si>
  <si>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</si>
  <si>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</si>
  <si>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</si>
  <si>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</si>
  <si>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</si>
  <si>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</si>
  <si>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</si>
  <si>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</si>
  <si>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</si>
  <si>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</si>
  <si>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</si>
  <si>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</si>
  <si>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</si>
  <si>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</si>
  <si>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</si>
  <si>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</si>
  <si>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</si>
  <si>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</si>
  <si>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</si>
  <si>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</si>
  <si>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</si>
  <si>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</si>
  <si>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</si>
  <si>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</si>
  <si>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</si>
  <si>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</si>
  <si>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</si>
  <si>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</si>
  <si>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</si>
  <si>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</si>
  <si>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</si>
  <si>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</si>
  <si>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</si>
  <si>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</si>
  <si>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</si>
  <si>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</si>
  <si>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</si>
  <si>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</si>
  <si>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</si>
  <si>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</si>
  <si>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</si>
  <si>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</si>
  <si>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</si>
  <si>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</si>
  <si>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</si>
  <si>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</si>
  <si>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</si>
  <si>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</si>
  <si>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</si>
  <si>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</si>
  <si>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</si>
  <si>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</si>
  <si>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</si>
  <si>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</si>
  <si>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</si>
  <si>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</si>
  <si>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</si>
  <si>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</si>
  <si>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</si>
  <si>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</si>
  <si>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</si>
  <si>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</si>
  <si>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</si>
  <si>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</si>
  <si>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</si>
  <si>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</si>
  <si>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</si>
  <si>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</si>
  <si>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</si>
  <si>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</si>
  <si>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</si>
  <si>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</si>
  <si>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</si>
  <si>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</si>
  <si>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</si>
  <si>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</si>
  <si>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</si>
  <si>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</si>
  <si>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</si>
  <si>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</si>
  <si>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</si>
  <si>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</si>
  <si>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</si>
  <si>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</si>
  <si>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</si>
  <si>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</si>
  <si>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</si>
  <si>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</si>
  <si>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</si>
  <si>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</si>
  <si>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</si>
  <si>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</si>
  <si>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</si>
  <si>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</si>
  <si>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</si>
  <si>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</si>
  <si>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</si>
  <si>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</si>
  <si>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</si>
  <si>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</si>
  <si>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</si>
  <si>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</si>
  <si>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</si>
  <si>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</si>
  <si>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</si>
  <si>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</si>
  <si>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</si>
  <si>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</si>
  <si>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</si>
  <si>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</si>
  <si>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</si>
  <si>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</si>
  <si>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</si>
  <si>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</si>
  <si>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</si>
  <si>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</si>
  <si>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</si>
  <si>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</si>
  <si>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</si>
  <si>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</si>
  <si>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</si>
  <si>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</si>
  <si>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</si>
  <si>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</si>
  <si>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</si>
  <si>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</si>
  <si>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</si>
  <si>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</si>
  <si>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</si>
  <si>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</si>
  <si>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</si>
  <si>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</si>
  <si>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</si>
  <si>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</si>
  <si>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</si>
  <si>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</si>
  <si>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</si>
  <si>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</si>
  <si>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</si>
  <si>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</si>
  <si>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</si>
  <si>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</si>
  <si>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</si>
  <si>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</si>
  <si>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</si>
  <si>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</si>
  <si>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</si>
  <si>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</si>
  <si>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</si>
  <si>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</si>
  <si>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</si>
  <si>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</si>
  <si>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</si>
  <si>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</si>
  <si>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</si>
  <si>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</si>
  <si>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</si>
  <si>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</si>
  <si>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</si>
  <si>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</si>
  <si>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</si>
  <si>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</si>
  <si>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</si>
  <si>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</si>
  <si>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</si>
  <si>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</si>
  <si>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</si>
  <si>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</si>
  <si>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</si>
  <si>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</si>
  <si>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</si>
  <si>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</si>
  <si>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</si>
  <si>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</si>
  <si>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</si>
  <si>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</si>
  <si>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</si>
  <si>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</si>
  <si>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</si>
  <si>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</si>
  <si>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</si>
  <si>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</si>
  <si>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</si>
  <si>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</si>
  <si>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</si>
  <si>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</si>
  <si>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</si>
  <si>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</si>
  <si>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</si>
  <si>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</si>
  <si>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</si>
  <si>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</si>
  <si>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</si>
  <si>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</si>
  <si>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</si>
  <si>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</si>
  <si>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</si>
  <si>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</si>
  <si>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</si>
  <si>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</si>
  <si>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</si>
  <si>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</si>
  <si>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</si>
  <si>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</si>
  <si>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</si>
  <si>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</si>
  <si>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</si>
  <si>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</si>
  <si>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</si>
  <si>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</si>
  <si>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</si>
  <si>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</si>
  <si>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</si>
  <si>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</si>
  <si>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</si>
  <si>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</si>
  <si>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</si>
  <si>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</si>
  <si>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</si>
  <si>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</si>
  <si>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</si>
  <si>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</si>
  <si>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</si>
  <si>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</si>
  <si>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</si>
  <si>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</si>
  <si>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</si>
  <si>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</si>
  <si>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</si>
  <si>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</si>
  <si>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</si>
  <si>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</si>
  <si>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</si>
  <si>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</si>
  <si>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</si>
  <si>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</si>
  <si>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</si>
  <si>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</si>
  <si>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</si>
  <si>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</si>
  <si>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</si>
  <si>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</si>
  <si>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</si>
  <si>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</si>
  <si>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</si>
  <si>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</si>
  <si>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</si>
  <si>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</si>
  <si>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</si>
  <si>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</si>
  <si>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</si>
  <si>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</si>
  <si>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</si>
  <si>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</si>
  <si>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</si>
  <si>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</si>
  <si>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</si>
  <si>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</si>
  <si>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</si>
  <si>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</si>
  <si>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</si>
  <si>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</si>
  <si>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</si>
  <si>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</si>
  <si>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</si>
  <si>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</si>
  <si>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</si>
  <si>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</si>
  <si>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</si>
  <si>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</si>
  <si>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</si>
  <si>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</si>
  <si>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</si>
  <si>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</si>
  <si>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</si>
  <si>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</si>
  <si>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</si>
  <si>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</si>
  <si>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</si>
  <si>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</si>
  <si>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</si>
  <si>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</si>
  <si>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</si>
  <si>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</si>
  <si>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</si>
  <si>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</si>
  <si>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</si>
  <si>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</si>
  <si>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</si>
  <si>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</si>
  <si>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</si>
  <si>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</si>
  <si>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</si>
  <si>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</si>
  <si>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</si>
  <si>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</si>
  <si>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</si>
  <si>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</si>
  <si>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</si>
  <si>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</si>
  <si>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</si>
  <si>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</si>
  <si>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</si>
  <si>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</si>
  <si>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</si>
  <si>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</si>
  <si>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</si>
  <si>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</si>
  <si>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</si>
  <si>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</si>
  <si>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</si>
  <si>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</si>
  <si>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</si>
  <si>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</si>
  <si>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</si>
  <si>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</si>
  <si>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</si>
  <si>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</si>
  <si>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</si>
  <si>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</si>
  <si>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</si>
  <si>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</si>
  <si>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</si>
  <si>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</si>
  <si>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</si>
  <si>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</si>
  <si>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</si>
  <si>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</si>
  <si>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</si>
  <si>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</si>
  <si>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</si>
  <si>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</si>
  <si>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</si>
  <si>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</si>
  <si>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</si>
  <si>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</si>
  <si>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</si>
  <si>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</si>
  <si>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</si>
  <si>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</si>
  <si>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</si>
  <si>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</si>
  <si>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</si>
  <si>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</si>
  <si>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</si>
  <si>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</si>
  <si>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</si>
  <si>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</si>
  <si>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</si>
  <si>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</si>
  <si>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</si>
  <si>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</si>
  <si>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</si>
  <si>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</si>
  <si>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</si>
  <si>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</si>
  <si>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</si>
  <si>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</si>
  <si>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</si>
  <si>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</si>
  <si>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</si>
  <si>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</si>
  <si>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</si>
  <si>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</si>
  <si>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</si>
  <si>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</si>
  <si>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</si>
  <si>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</si>
  <si>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</si>
  <si>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</si>
  <si>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</si>
  <si>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</si>
  <si>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</si>
  <si>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</si>
  <si>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</si>
  <si>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</si>
  <si>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</si>
  <si>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</si>
  <si>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</si>
  <si>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</si>
  <si>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</si>
  <si>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</si>
  <si>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</si>
  <si>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</si>
  <si>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</si>
  <si>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</si>
  <si>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</si>
  <si>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</si>
  <si>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</si>
  <si>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</si>
  <si>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</si>
  <si>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</si>
  <si>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</si>
  <si>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</si>
  <si>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</si>
  <si>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</si>
  <si>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</si>
  <si>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</si>
  <si>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</si>
  <si>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</si>
  <si>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</si>
  <si>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</si>
  <si>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</si>
  <si>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</si>
  <si>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</si>
  <si>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</si>
  <si>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</si>
  <si>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</si>
  <si>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</si>
  <si>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</si>
  <si>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</si>
  <si>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</si>
  <si>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</si>
  <si>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</si>
  <si>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</si>
  <si>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</si>
  <si>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</si>
  <si>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</si>
  <si>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</si>
  <si>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</si>
  <si>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</si>
  <si>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</si>
  <si>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</si>
  <si>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</si>
  <si>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</si>
  <si>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</si>
  <si>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</si>
  <si>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</si>
  <si>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</si>
  <si>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</si>
  <si>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</si>
  <si>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</si>
  <si>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</si>
  <si>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</si>
  <si>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</si>
  <si>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</si>
  <si>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</si>
  <si>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</si>
  <si>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</si>
  <si>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</si>
  <si>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</si>
  <si>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</si>
  <si>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</si>
  <si>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</si>
  <si>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</si>
  <si>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</si>
  <si>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</si>
  <si>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</si>
  <si>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</si>
  <si>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</si>
  <si>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</si>
  <si>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</si>
  <si>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</si>
  <si>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</si>
  <si>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</si>
  <si>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</si>
  <si>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</si>
  <si>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</si>
  <si>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</si>
  <si>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</si>
  <si>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</si>
  <si>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</si>
  <si>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</si>
  <si>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</si>
  <si>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</si>
  <si>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</si>
  <si>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</si>
  <si>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</si>
  <si>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</si>
  <si>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</si>
  <si>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</si>
  <si>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</si>
  <si>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</si>
  <si>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</si>
  <si>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</si>
  <si>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</si>
  <si>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</si>
  <si>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</si>
  <si>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</si>
  <si>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</si>
  <si>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</si>
  <si>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</si>
  <si>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</si>
  <si>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</si>
  <si>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</si>
  <si>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</si>
  <si>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</si>
  <si>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</si>
  <si>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</si>
  <si>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</si>
  <si>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</si>
  <si>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</si>
  <si>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</si>
  <si>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</si>
  <si>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</si>
  <si>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</si>
  <si>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</si>
  <si>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</si>
  <si>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</si>
  <si>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</si>
  <si>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</si>
  <si>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</si>
  <si>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</si>
  <si>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</si>
  <si>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</si>
  <si>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</si>
  <si>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</si>
  <si>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</si>
  <si>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</si>
  <si>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</si>
  <si>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</si>
  <si>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</si>
  <si>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</si>
  <si>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</si>
  <si>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</si>
  <si>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</si>
  <si>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</si>
  <si>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</si>
  <si>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</si>
  <si>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</si>
  <si>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</si>
  <si>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</si>
  <si>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</si>
  <si>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</si>
  <si>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</si>
  <si>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</si>
  <si>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</si>
  <si>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</si>
  <si>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</si>
  <si>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</si>
  <si>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</si>
  <si>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</si>
  <si>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</si>
  <si>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</si>
  <si>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</si>
  <si>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</si>
  <si>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</si>
  <si>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</si>
  <si>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</si>
  <si>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</si>
  <si>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</si>
  <si>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</si>
  <si>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</si>
  <si>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</si>
  <si>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</si>
  <si>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</si>
  <si>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</si>
  <si>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</si>
  <si>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</si>
  <si>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</si>
  <si>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</si>
  <si>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</si>
  <si>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</si>
  <si>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</si>
  <si>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</si>
  <si>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</si>
  <si>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</si>
  <si>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</si>
  <si>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</si>
  <si>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</si>
  <si>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</si>
  <si>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</si>
  <si>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</si>
  <si>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</si>
  <si>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</si>
  <si>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</si>
  <si>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</si>
  <si>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</si>
  <si>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</si>
  <si>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</si>
  <si>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</si>
  <si>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</si>
  <si>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</si>
  <si>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</si>
  <si>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</si>
  <si>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</si>
  <si>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</si>
  <si>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</si>
  <si>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</si>
  <si>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</si>
  <si>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</si>
  <si>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</si>
  <si>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</si>
  <si>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</si>
  <si>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</si>
  <si>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</si>
  <si>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</si>
  <si>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</si>
  <si>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</si>
  <si>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</si>
  <si>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</si>
  <si>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</si>
  <si>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</si>
  <si>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</si>
  <si>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</si>
  <si>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</si>
  <si>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</si>
  <si>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</si>
  <si>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</si>
  <si>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</si>
  <si>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</si>
  <si>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</si>
  <si>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</si>
  <si>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</si>
  <si>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</si>
  <si>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</si>
  <si>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</si>
  <si>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</si>
  <si>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</si>
  <si>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</si>
  <si>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</si>
  <si>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</si>
  <si>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</si>
  <si>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</si>
  <si>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</si>
  <si>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</si>
  <si>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</si>
  <si>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</si>
  <si>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</si>
  <si>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</si>
  <si>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</si>
  <si>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</si>
  <si>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</si>
  <si>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</si>
  <si>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</si>
  <si>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</si>
  <si>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</si>
  <si>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</si>
  <si>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</si>
  <si>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</si>
  <si>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</si>
  <si>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</si>
  <si>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</si>
  <si>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</si>
  <si>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</si>
  <si>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</si>
  <si>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</si>
  <si>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</si>
  <si>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</si>
  <si>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</si>
  <si>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</si>
  <si>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</si>
  <si>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</si>
  <si>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</si>
  <si>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</si>
  <si>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</si>
  <si>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</si>
  <si>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</si>
  <si>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</si>
  <si>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</si>
  <si>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</si>
  <si>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</si>
  <si>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</si>
  <si>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</si>
  <si>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</si>
  <si>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</si>
  <si>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</si>
  <si>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</si>
  <si>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</si>
  <si>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</si>
  <si>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</si>
  <si>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</si>
  <si>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</si>
  <si>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</si>
  <si>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</si>
  <si>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</si>
  <si>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</si>
  <si>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</si>
  <si>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</si>
  <si>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</si>
  <si>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</si>
  <si>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</si>
  <si>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</si>
  <si>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</si>
  <si>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</si>
  <si>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</si>
  <si>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</si>
  <si>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</si>
  <si>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</si>
  <si>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</si>
  <si>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</si>
  <si>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</si>
  <si>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</si>
  <si>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</si>
  <si>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</si>
  <si>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</si>
  <si>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</si>
  <si>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</si>
  <si>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</si>
  <si>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</si>
  <si>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</si>
  <si>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</si>
  <si>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</si>
  <si>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</si>
  <si>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</si>
  <si>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</si>
  <si>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</si>
  <si>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</si>
  <si>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</si>
  <si>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</si>
  <si>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</si>
  <si>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</si>
  <si>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</si>
  <si>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</si>
  <si>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</si>
  <si>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</si>
  <si>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</si>
  <si>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</si>
  <si>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</si>
  <si>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</si>
  <si>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</si>
  <si>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</si>
  <si>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</si>
  <si>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</si>
  <si>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</si>
  <si>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</si>
  <si>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</si>
  <si>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</si>
  <si>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</si>
  <si>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</si>
  <si>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</si>
  <si>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</si>
  <si>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</si>
  <si>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</si>
  <si>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</si>
  <si>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</si>
  <si>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</si>
  <si>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</si>
  <si>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</si>
  <si>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</si>
  <si>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</si>
  <si>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</si>
  <si>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</si>
  <si>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</si>
  <si>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</si>
  <si>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</si>
  <si>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</si>
  <si>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</si>
  <si>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</si>
  <si>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</si>
  <si>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</si>
  <si>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</si>
  <si>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</si>
  <si>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</si>
  <si>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</si>
  <si>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</si>
  <si>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</si>
  <si>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</si>
  <si>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</si>
  <si>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</si>
  <si>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</si>
  <si>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</si>
  <si>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</si>
  <si>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</si>
  <si>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</si>
  <si>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</si>
  <si>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</si>
  <si>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</si>
  <si>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</si>
  <si>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</si>
  <si>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</si>
  <si>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</si>
  <si>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</si>
  <si>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</si>
  <si>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</si>
  <si>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</si>
  <si>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</si>
  <si>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</si>
  <si>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</si>
  <si>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</si>
  <si>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</si>
  <si>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</si>
  <si>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</si>
  <si>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</si>
  <si>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</si>
  <si>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</si>
  <si>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</si>
  <si>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</si>
  <si>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</si>
  <si>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</si>
  <si>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</si>
  <si>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</si>
  <si>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</si>
  <si>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</si>
  <si>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</si>
  <si>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</si>
  <si>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</si>
  <si>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</si>
  <si>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</si>
  <si>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</si>
  <si>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</si>
  <si>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</si>
  <si>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</si>
  <si>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</si>
  <si>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</si>
  <si>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</si>
  <si>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</si>
  <si>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</si>
  <si>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</si>
  <si>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</si>
  <si>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</si>
  <si>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</si>
  <si>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</si>
  <si>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</si>
  <si>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</si>
  <si>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</si>
  <si>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</si>
  <si>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</si>
  <si>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</si>
  <si>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</si>
  <si>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</si>
  <si>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</si>
  <si>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</si>
  <si>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</si>
  <si>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</si>
  <si>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</si>
  <si>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</si>
  <si>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</si>
  <si>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</si>
  <si>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</si>
  <si>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</si>
  <si>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</si>
  <si>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</si>
  <si>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</si>
  <si>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</si>
  <si>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</si>
  <si>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</si>
  <si>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</si>
  <si>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</si>
  <si>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</si>
  <si>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</si>
  <si>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</si>
  <si>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</si>
  <si>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</si>
  <si>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</si>
  <si>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</si>
  <si>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</si>
  <si>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</si>
  <si>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</si>
  <si>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</si>
  <si>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</si>
  <si>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</si>
  <si>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</si>
  <si>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</si>
  <si>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</si>
  <si>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</si>
  <si>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</si>
  <si>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</si>
  <si>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</si>
  <si>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</si>
  <si>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</si>
  <si>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</si>
  <si>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</si>
  <si>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</si>
  <si>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</si>
  <si>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</si>
  <si>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</si>
  <si>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</si>
  <si>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</si>
  <si>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</si>
  <si>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</si>
  <si>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</si>
  <si>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</si>
  <si>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</si>
  <si>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</si>
  <si>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</si>
  <si>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</si>
  <si>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</si>
  <si>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</si>
  <si>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</si>
  <si>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</si>
  <si>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</si>
  <si>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</si>
  <si>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</si>
  <si>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</si>
  <si>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</si>
  <si>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</si>
  <si>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</si>
  <si>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</si>
  <si>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</si>
  <si>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</si>
  <si>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</si>
  <si>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</si>
  <si>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</si>
  <si>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</si>
  <si>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</si>
  <si>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</si>
  <si>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</si>
  <si>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</si>
  <si>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</si>
  <si>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</si>
  <si>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</si>
  <si>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</si>
  <si>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</si>
  <si>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</si>
  <si>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</si>
  <si>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</si>
  <si>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</si>
  <si>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</si>
  <si>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</si>
  <si>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</si>
  <si>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</si>
  <si>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</si>
  <si>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</si>
  <si>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</si>
  <si>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</si>
  <si>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</si>
  <si>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</si>
  <si>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</si>
  <si>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</si>
  <si>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</si>
  <si>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</si>
  <si>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</si>
  <si>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</si>
  <si>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</si>
  <si>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</si>
  <si>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</si>
  <si>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</si>
  <si>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</si>
  <si>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</si>
  <si>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</si>
  <si>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</si>
  <si>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</si>
  <si>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</si>
  <si>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</si>
  <si>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</si>
  <si>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</si>
  <si>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</si>
  <si>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</si>
  <si>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</si>
  <si>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</si>
  <si>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</si>
  <si>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</si>
  <si>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</si>
  <si>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</si>
  <si>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</si>
  <si>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</si>
  <si>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</si>
  <si>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</si>
  <si>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</si>
  <si>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</si>
  <si>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</si>
  <si>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</si>
  <si>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</si>
  <si>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</si>
  <si>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</si>
  <si>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</si>
  <si>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</si>
  <si>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</si>
  <si>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</si>
  <si>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</si>
  <si>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</si>
  <si>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</si>
  <si>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</si>
  <si>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</si>
  <si>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</si>
  <si>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</si>
  <si>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</si>
  <si>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</si>
  <si>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</si>
  <si>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</si>
  <si>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</si>
  <si>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</si>
  <si>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</si>
  <si>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</si>
  <si>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</si>
  <si>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</si>
  <si>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</si>
  <si>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</si>
  <si>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</si>
  <si>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</si>
  <si>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</si>
  <si>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</si>
  <si>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</si>
  <si>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</si>
  <si>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</si>
  <si>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</si>
  <si>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</si>
  <si>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</si>
  <si>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</si>
  <si>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</si>
  <si>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</si>
  <si>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</si>
  <si>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</si>
  <si>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</si>
  <si>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</si>
  <si>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</si>
  <si>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</si>
  <si>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</si>
  <si>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</si>
  <si>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</si>
  <si>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</si>
  <si>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</si>
  <si>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</si>
  <si>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</si>
  <si>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</si>
  <si>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</si>
  <si>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</si>
  <si>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</si>
  <si>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</si>
  <si>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</si>
  <si>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</si>
  <si>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</si>
  <si>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</si>
  <si>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</si>
  <si>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</si>
  <si>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</si>
  <si>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</si>
  <si>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</si>
  <si>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</si>
  <si>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</si>
  <si>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</si>
  <si>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</si>
  <si>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</si>
  <si>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</si>
  <si>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</si>
  <si>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</si>
  <si>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</si>
  <si>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</si>
  <si>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</si>
  <si>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</si>
  <si>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</si>
  <si>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</si>
  <si>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</si>
  <si>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</si>
  <si>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</si>
  <si>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</si>
  <si>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</si>
  <si>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</si>
  <si>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</si>
  <si>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</si>
  <si>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</si>
  <si>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</si>
  <si>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</si>
  <si>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</si>
  <si>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</si>
  <si>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</si>
  <si>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</si>
  <si>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</si>
  <si>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</si>
  <si>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</si>
  <si>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</si>
  <si>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</si>
  <si>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</si>
  <si>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</si>
  <si>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</si>
  <si>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</si>
  <si>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</si>
  <si>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</si>
  <si>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</si>
  <si>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</si>
  <si>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</si>
  <si>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</si>
  <si>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</si>
  <si>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</si>
  <si>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</si>
  <si>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</si>
  <si>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</si>
  <si>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</si>
  <si>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</si>
  <si>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</si>
  <si>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</si>
  <si>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</si>
  <si>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</si>
  <si>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</si>
  <si>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</si>
  <si>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</si>
  <si>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</si>
  <si>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</si>
  <si>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</si>
  <si>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</si>
  <si>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</si>
  <si>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</si>
  <si>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</si>
  <si>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</si>
  <si>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</si>
  <si>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</si>
  <si>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</si>
  <si>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</si>
  <si>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</si>
  <si>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</si>
  <si>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</si>
  <si>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</si>
  <si>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</si>
  <si>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</si>
  <si>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</si>
  <si>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</si>
  <si>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</si>
  <si>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</si>
  <si>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</si>
  <si>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</si>
  <si>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</si>
  <si>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</si>
  <si>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</si>
  <si>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</si>
  <si>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</si>
  <si>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</si>
  <si>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</si>
  <si>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</si>
  <si>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</si>
  <si>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</si>
  <si>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</si>
  <si>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</si>
  <si>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</si>
  <si>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</si>
  <si>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</si>
  <si>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</si>
  <si>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</si>
  <si>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</si>
  <si>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</si>
  <si>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</si>
  <si>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</si>
  <si>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</si>
  <si>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</si>
  <si>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</si>
  <si>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</si>
  <si>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</si>
  <si>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</si>
  <si>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</si>
  <si>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</si>
  <si>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</si>
  <si>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</si>
  <si>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</si>
  <si>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</si>
  <si>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</si>
  <si>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</si>
  <si>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</si>
  <si>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</si>
  <si>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</si>
  <si>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</si>
  <si>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</si>
  <si>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</si>
  <si>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</si>
  <si>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</si>
  <si>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</si>
  <si>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</si>
  <si>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</si>
  <si>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</si>
  <si>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</si>
  <si>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</si>
  <si>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</si>
  <si>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</si>
  <si>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</si>
  <si>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</si>
  <si>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</si>
  <si>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</si>
  <si>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</si>
  <si>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</si>
  <si>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</si>
  <si>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</si>
  <si>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</si>
  <si>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</si>
  <si>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</si>
  <si>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</si>
  <si>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</si>
  <si>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</si>
  <si>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</si>
  <si>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</si>
  <si>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</si>
  <si>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</si>
  <si>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</si>
  <si>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</si>
  <si>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</si>
  <si>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</si>
  <si>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</si>
  <si>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</si>
  <si>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</si>
  <si>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</si>
  <si>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</si>
  <si>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</si>
  <si>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</si>
  <si>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</si>
  <si>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</si>
  <si>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</si>
  <si>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</si>
  <si>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</si>
  <si>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</si>
  <si>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</si>
  <si>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</si>
  <si>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</si>
  <si>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</si>
  <si>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</si>
  <si>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</si>
  <si>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</si>
  <si>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</si>
  <si>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</si>
  <si>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</si>
  <si>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</si>
  <si>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</si>
  <si>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</si>
  <si>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</si>
  <si>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</si>
  <si>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</si>
  <si>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</si>
  <si>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</si>
  <si>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</si>
  <si>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</si>
  <si>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</si>
  <si>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</si>
  <si>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</si>
  <si>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</si>
  <si>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</si>
  <si>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</si>
  <si>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</si>
  <si>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</si>
  <si>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</si>
  <si>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</si>
  <si>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</si>
  <si>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</si>
  <si>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</si>
  <si>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</si>
  <si>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</si>
  <si>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</si>
  <si>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</si>
  <si>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</si>
  <si>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</si>
  <si>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</si>
  <si>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</si>
  <si>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</si>
  <si>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</si>
  <si>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</si>
  <si>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</si>
  <si>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</si>
  <si>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</si>
  <si>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</si>
  <si>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</si>
  <si>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</si>
  <si>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</si>
  <si>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</si>
  <si>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</si>
  <si>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</si>
  <si>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</si>
  <si>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</si>
  <si>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</si>
  <si>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</si>
  <si>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</si>
  <si>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</si>
  <si>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</si>
  <si>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</si>
  <si>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</si>
  <si>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</si>
  <si>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</si>
  <si>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</si>
  <si>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</si>
  <si>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</si>
  <si>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</si>
  <si>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</si>
  <si>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</si>
  <si>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</si>
  <si>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</si>
  <si>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</si>
  <si>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</si>
  <si>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</si>
  <si>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</si>
  <si>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</si>
  <si>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</si>
  <si>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</si>
  <si>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</si>
  <si>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</si>
  <si>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</si>
  <si>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</si>
  <si>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</si>
  <si>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</si>
  <si>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</si>
  <si>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</si>
  <si>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</si>
  <si>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</si>
  <si>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</si>
  <si>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</si>
  <si>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</si>
  <si>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</si>
  <si>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</si>
  <si>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</si>
  <si>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</si>
  <si>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</si>
  <si>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</si>
  <si>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</si>
  <si>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</si>
  <si>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</si>
  <si>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</si>
  <si>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</si>
  <si>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</si>
  <si>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</si>
  <si>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</si>
  <si>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</si>
  <si>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</si>
  <si>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</si>
  <si>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</si>
  <si>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</si>
  <si>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</si>
  <si>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</si>
  <si>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</si>
  <si>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</si>
  <si>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</si>
  <si>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</si>
  <si>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</si>
  <si>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</si>
  <si>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</si>
  <si>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</si>
  <si>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</si>
  <si>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</si>
  <si>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</si>
  <si>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</si>
  <si>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</si>
  <si>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</si>
  <si>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</si>
  <si>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</si>
  <si>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</si>
  <si>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</si>
  <si>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</si>
  <si>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</si>
  <si>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</si>
  <si>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</si>
  <si>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</si>
  <si>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</si>
  <si>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</si>
  <si>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</si>
  <si>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</si>
  <si>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</si>
  <si>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</si>
  <si>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</si>
  <si>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</si>
  <si>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</si>
  <si>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</si>
  <si>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</si>
  <si>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</si>
  <si>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</si>
  <si>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</si>
  <si>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</si>
  <si>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</si>
  <si>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</si>
  <si>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</si>
  <si>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</si>
  <si>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</si>
  <si>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</si>
  <si>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</si>
  <si>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</si>
  <si>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</si>
  <si>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</si>
  <si>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</si>
  <si>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</si>
  <si>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</si>
  <si>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</si>
  <si>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</si>
  <si>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</si>
  <si>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</si>
  <si>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</si>
  <si>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</si>
  <si>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</si>
  <si>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</si>
  <si>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</si>
  <si>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</si>
  <si>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</si>
  <si>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</si>
  <si>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</si>
  <si>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</si>
  <si>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</si>
  <si>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</si>
  <si>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</si>
  <si>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</si>
  <si>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</si>
  <si>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</si>
  <si>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</si>
  <si>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</si>
  <si>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</si>
  <si>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</si>
  <si>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</si>
  <si>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</si>
  <si>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</si>
  <si>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</si>
  <si>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</si>
  <si>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</si>
  <si>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</si>
  <si>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</si>
  <si>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</si>
  <si>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</si>
  <si>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</si>
  <si>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</si>
  <si>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</si>
  <si>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</si>
  <si>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</si>
  <si>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</si>
  <si>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</si>
  <si>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</si>
  <si>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</si>
  <si>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</si>
  <si>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</si>
  <si>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</si>
  <si>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</si>
  <si>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</si>
  <si>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</si>
  <si>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</si>
  <si>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</si>
  <si>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</si>
  <si>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</si>
  <si>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</si>
  <si>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</si>
  <si>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</si>
  <si>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</si>
  <si>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</si>
  <si>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</si>
  <si>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</si>
  <si>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</si>
  <si>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</si>
  <si>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</si>
  <si>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</si>
  <si>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</si>
  <si>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</si>
  <si>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</si>
  <si>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</si>
  <si>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</si>
  <si>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</si>
  <si>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</si>
  <si>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</si>
  <si>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</si>
  <si>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</si>
  <si>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</si>
  <si>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</si>
  <si>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</si>
  <si>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</si>
  <si>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</si>
  <si>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</si>
  <si>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</si>
  <si>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</si>
  <si>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</si>
  <si>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</si>
  <si>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</si>
  <si>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</si>
  <si>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</si>
  <si>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</si>
  <si>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</si>
  <si>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</si>
  <si>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</si>
  <si>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</si>
  <si>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</si>
  <si>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</si>
  <si>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</si>
  <si>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</si>
  <si>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</si>
  <si>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</si>
  <si>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</si>
  <si>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</si>
  <si>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</si>
  <si>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</si>
  <si>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</si>
  <si>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</si>
  <si>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</si>
  <si>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</si>
  <si>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</si>
  <si>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</si>
  <si>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</si>
  <si>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</si>
  <si>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</si>
  <si>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</si>
  <si>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</si>
  <si>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</si>
  <si>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</si>
  <si>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</si>
  <si>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</si>
  <si>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</si>
  <si>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</si>
  <si>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</si>
  <si>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</si>
  <si>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</si>
  <si>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</si>
  <si>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</si>
  <si>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</si>
  <si>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</si>
  <si>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</si>
  <si>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</si>
  <si>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</si>
  <si>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</si>
  <si>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</si>
  <si>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</si>
  <si>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</si>
  <si>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</si>
  <si>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</si>
  <si>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</si>
  <si>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</si>
  <si>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</si>
  <si>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</si>
  <si>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</si>
  <si>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</si>
  <si>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</si>
  <si>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</si>
  <si>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</si>
  <si>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</si>
  <si>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</si>
  <si>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</si>
  <si>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</si>
  <si>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</si>
  <si>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</si>
  <si>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</si>
  <si>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</si>
  <si>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</si>
  <si>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</si>
  <si>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</si>
  <si>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</si>
  <si>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</si>
  <si>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</si>
  <si>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</si>
  <si>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</si>
  <si>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</si>
  <si>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</si>
  <si>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</si>
  <si>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</si>
  <si>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</si>
  <si>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</si>
  <si>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</si>
  <si>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</si>
  <si>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</si>
  <si>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</si>
  <si>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</si>
  <si>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</si>
  <si>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</si>
  <si>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</si>
  <si>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</si>
  <si>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</si>
  <si>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</si>
  <si>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</si>
  <si>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</si>
  <si>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</si>
  <si>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</si>
  <si>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</si>
  <si>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</si>
  <si>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</si>
  <si>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</si>
  <si>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</si>
  <si>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</si>
  <si>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</si>
  <si>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</si>
  <si>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</si>
  <si>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</si>
  <si>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</si>
  <si>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</si>
  <si>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</si>
  <si>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</si>
  <si>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</si>
  <si>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</si>
  <si>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</si>
  <si>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</si>
  <si>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</si>
  <si>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</si>
  <si>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</si>
  <si>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</si>
  <si>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</si>
  <si>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</si>
  <si>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</si>
  <si>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</si>
  <si>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</si>
  <si>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</si>
  <si>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</si>
  <si>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</si>
  <si>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</si>
  <si>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</si>
  <si>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</si>
  <si>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</si>
  <si>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</si>
  <si>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</si>
  <si>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</si>
  <si>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</si>
  <si>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</si>
  <si>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</si>
  <si>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</si>
  <si>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</si>
  <si>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</si>
  <si>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</si>
  <si>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</si>
  <si>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</si>
  <si>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</si>
  <si>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</si>
  <si>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</si>
  <si>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</si>
  <si>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</si>
  <si>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</si>
  <si>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</si>
  <si>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</si>
  <si>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</si>
  <si>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</si>
  <si>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</si>
  <si>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</si>
  <si>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</si>
  <si>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</si>
  <si>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</si>
  <si>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</si>
  <si>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</si>
  <si>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</si>
  <si>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</si>
  <si>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</si>
  <si>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</si>
  <si>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</si>
  <si>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</si>
  <si>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</si>
  <si>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</si>
  <si>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</si>
  <si>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</si>
  <si>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</si>
  <si>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</si>
  <si>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</si>
  <si>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</si>
  <si>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</si>
  <si>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</si>
  <si>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</si>
  <si>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</si>
  <si>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</si>
  <si>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</si>
  <si>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</si>
  <si>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</si>
  <si>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</si>
  <si>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</si>
  <si>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</si>
  <si>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</si>
  <si>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</si>
  <si>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</si>
  <si>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</si>
  <si>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</si>
  <si>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</si>
  <si>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</si>
  <si>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</si>
  <si>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</si>
  <si>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</si>
  <si>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</si>
  <si>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</si>
  <si>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</si>
  <si>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</si>
  <si>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</si>
  <si>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</si>
  <si>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</si>
  <si>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</si>
  <si>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</si>
  <si>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</si>
  <si>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</si>
  <si>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</si>
  <si>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</si>
  <si>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</si>
  <si>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</si>
  <si>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</si>
  <si>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</si>
  <si>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</si>
  <si>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</si>
  <si>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</si>
  <si>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</si>
  <si>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</si>
  <si>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</si>
  <si>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</si>
  <si>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</si>
  <si>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</si>
  <si>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</si>
  <si>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</si>
  <si>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</si>
  <si>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</si>
  <si>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</si>
  <si>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</si>
  <si>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</si>
  <si>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</si>
  <si>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</si>
  <si>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</si>
  <si>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</si>
  <si>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</si>
  <si>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</si>
  <si>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</si>
  <si>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</si>
  <si>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</si>
  <si>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</si>
  <si>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</si>
  <si>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</si>
  <si>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</si>
  <si>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</si>
  <si>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</si>
  <si>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</si>
  <si>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</si>
  <si>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</si>
  <si>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</si>
  <si>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</si>
  <si>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</si>
  <si>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</si>
  <si>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</si>
  <si>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</si>
  <si>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</si>
  <si>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</si>
  <si>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</si>
  <si>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</si>
  <si>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</si>
  <si>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</si>
  <si>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</si>
  <si>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</si>
  <si>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</si>
  <si>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</si>
  <si>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</si>
  <si>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</si>
  <si>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</si>
  <si>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</si>
  <si>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</si>
  <si>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</si>
  <si>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</si>
  <si>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</si>
  <si>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</si>
  <si>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</si>
  <si>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</si>
  <si>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</si>
  <si>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</si>
  <si>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</si>
  <si>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</si>
  <si>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</si>
  <si>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</si>
  <si>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</si>
  <si>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</si>
  <si>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</si>
  <si>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</si>
  <si>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</si>
  <si>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</si>
  <si>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</si>
  <si>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</si>
  <si>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</si>
  <si>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</si>
  <si>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</si>
  <si>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</si>
  <si>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</si>
  <si>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</si>
  <si>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</si>
  <si>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</si>
  <si>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</si>
  <si>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</si>
  <si>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</si>
  <si>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</si>
  <si>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</si>
  <si>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</si>
  <si>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</si>
  <si>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</si>
  <si>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</si>
  <si>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</si>
  <si>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</si>
  <si>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</si>
  <si>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</si>
  <si>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</si>
  <si>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</si>
  <si>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</si>
  <si>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</si>
  <si>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</si>
  <si>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</si>
  <si>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</si>
  <si>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</si>
  <si>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</si>
  <si>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</si>
  <si>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</si>
  <si>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</si>
  <si>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</si>
  <si>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</si>
  <si>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</si>
  <si>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</si>
  <si>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</si>
  <si>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</si>
  <si>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</si>
  <si>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</si>
  <si>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</si>
  <si>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</si>
  <si>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</si>
  <si>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</si>
  <si>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</si>
  <si>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</si>
  <si>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</si>
  <si>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</si>
  <si>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</si>
  <si>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</si>
  <si>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</si>
  <si>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</si>
  <si>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</si>
  <si>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</si>
  <si>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</si>
  <si>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</si>
  <si>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</si>
  <si>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</si>
  <si>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</si>
  <si>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</si>
  <si>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</si>
  <si>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</si>
  <si>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</si>
  <si>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</si>
  <si>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</si>
  <si>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</si>
  <si>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</si>
  <si>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</si>
  <si>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</si>
  <si>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</si>
  <si>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</si>
  <si>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</si>
  <si>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</si>
  <si>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</si>
  <si>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</si>
  <si>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</si>
  <si>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</si>
  <si>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</si>
  <si>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</si>
  <si>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</si>
  <si>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</si>
  <si>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</si>
  <si>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</si>
  <si>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</si>
  <si>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</si>
  <si>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</si>
  <si>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</si>
  <si>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</si>
  <si>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</si>
  <si>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</si>
  <si>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</si>
  <si>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</si>
  <si>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</si>
  <si>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</si>
  <si>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</si>
  <si>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</si>
  <si>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</si>
  <si>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</si>
  <si>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</si>
  <si>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</si>
  <si>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</si>
  <si>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</si>
  <si>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</si>
  <si>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</si>
  <si>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</si>
  <si>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</si>
  <si>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</si>
  <si>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</si>
  <si>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</si>
  <si>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</si>
  <si>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</si>
  <si>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</si>
  <si>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</si>
  <si>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</si>
  <si>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</si>
  <si>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</si>
  <si>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</si>
  <si>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</si>
  <si>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</si>
  <si>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</si>
  <si>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</si>
  <si>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</si>
  <si>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</si>
  <si>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</si>
  <si>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</si>
  <si>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</si>
  <si>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</si>
  <si>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</si>
  <si>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</si>
  <si>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</si>
  <si>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</si>
  <si>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</si>
  <si>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</si>
  <si>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</si>
  <si>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</si>
  <si>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</si>
  <si>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</si>
  <si>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</si>
  <si>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</si>
  <si>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</si>
  <si>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</si>
  <si>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</si>
  <si>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</si>
  <si>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</si>
  <si>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</si>
  <si>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</si>
  <si>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</si>
  <si>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</si>
  <si>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</si>
  <si>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</si>
  <si>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</si>
  <si>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</si>
  <si>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</si>
  <si>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</si>
  <si>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</si>
  <si>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</si>
  <si>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</si>
  <si>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</si>
  <si>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</si>
  <si>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</si>
  <si>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</si>
  <si>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</si>
  <si>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</si>
  <si>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</si>
  <si>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</si>
  <si>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</si>
  <si>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</si>
  <si>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</si>
  <si>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</si>
  <si>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</si>
  <si>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</si>
  <si>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</si>
  <si>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</si>
  <si>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</si>
  <si>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</si>
  <si>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</si>
  <si>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</si>
  <si>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</si>
  <si>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</si>
  <si>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</si>
  <si>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</si>
  <si>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</si>
  <si>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</si>
  <si>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</si>
  <si>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</si>
  <si>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</si>
  <si>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</si>
  <si>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</si>
  <si>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</si>
  <si>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</si>
  <si>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</si>
  <si>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</si>
  <si>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</si>
  <si>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</si>
  <si>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</si>
  <si>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</si>
  <si>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</si>
  <si>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</si>
  <si>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</si>
  <si>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</si>
  <si>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</si>
  <si>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</si>
  <si>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</si>
  <si>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</si>
  <si>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</si>
  <si>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</si>
  <si>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</si>
  <si>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</si>
  <si>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</si>
  <si>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</si>
  <si>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</si>
  <si>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</si>
  <si>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</si>
  <si>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</si>
  <si>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</si>
  <si>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</si>
  <si>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</si>
  <si>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</si>
  <si>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</si>
  <si>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</si>
  <si>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</si>
  <si>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</si>
  <si>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</si>
  <si>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</si>
  <si>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</si>
  <si>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</si>
  <si>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</si>
  <si>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</si>
  <si>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</si>
  <si>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</si>
  <si>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</si>
  <si>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</si>
  <si>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</si>
  <si>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</si>
  <si>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</si>
  <si>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</si>
  <si>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</si>
  <si>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</si>
  <si>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</si>
  <si>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</si>
  <si>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</si>
  <si>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</si>
  <si>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</si>
  <si>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</si>
  <si>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</si>
  <si>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</si>
  <si>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</si>
  <si>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</si>
  <si>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</si>
  <si>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</si>
  <si>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</si>
  <si>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</si>
  <si>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</si>
  <si>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</si>
  <si>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</si>
  <si>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</si>
  <si>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</si>
  <si>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</si>
  <si>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</si>
  <si>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</si>
  <si>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</si>
  <si>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</si>
  <si>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</si>
  <si>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</si>
  <si>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</si>
  <si>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</si>
  <si>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</si>
  <si>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</si>
  <si>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</si>
  <si>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</si>
  <si>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</si>
  <si>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</si>
  <si>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</si>
  <si>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</si>
  <si>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</si>
  <si>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</si>
  <si>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</si>
  <si>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</si>
  <si>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</si>
  <si>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</si>
  <si>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</si>
  <si>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</si>
  <si>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</si>
  <si>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</si>
  <si>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</si>
  <si>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</si>
  <si>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</si>
  <si>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</si>
  <si>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</si>
  <si>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</si>
  <si>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</si>
  <si>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</si>
  <si>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</si>
  <si>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</si>
  <si>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</si>
  <si>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</si>
  <si>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</si>
  <si>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</si>
  <si>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</si>
  <si>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</si>
  <si>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</si>
  <si>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</si>
  <si>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</si>
  <si>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</si>
  <si>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</si>
  <si>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</si>
  <si>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</si>
  <si>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</si>
  <si>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</si>
  <si>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</si>
  <si>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</si>
  <si>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</si>
  <si>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</si>
  <si>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</si>
  <si>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</si>
  <si>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</si>
  <si>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</si>
  <si>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</si>
  <si>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</si>
  <si>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</si>
  <si>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</si>
  <si>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</si>
  <si>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</si>
  <si>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</si>
  <si>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</si>
  <si>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</si>
  <si>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</si>
  <si>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</si>
  <si>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</si>
  <si>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</si>
  <si>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</si>
  <si>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</si>
  <si>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</si>
  <si>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</si>
  <si>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</si>
  <si>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</si>
  <si>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</si>
  <si>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</si>
  <si>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</si>
  <si>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</si>
  <si>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</si>
  <si>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</si>
  <si>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</si>
  <si>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</si>
  <si>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</si>
  <si>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</si>
  <si>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</si>
  <si>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</si>
  <si>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</si>
  <si>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</si>
  <si>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</si>
  <si>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</si>
  <si>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</si>
  <si>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</si>
  <si>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</si>
  <si>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</si>
  <si>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</si>
  <si>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</si>
  <si>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</si>
  <si>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</si>
  <si>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</si>
  <si>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</si>
  <si>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</si>
  <si>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</si>
  <si>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</si>
  <si>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</si>
  <si>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</si>
  <si>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</si>
  <si>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</si>
  <si>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</si>
  <si>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</si>
  <si>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</si>
  <si>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</si>
  <si>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</si>
  <si>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</si>
  <si>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</si>
  <si>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</si>
  <si>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</si>
  <si>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</si>
  <si>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</si>
  <si>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</si>
  <si>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</si>
  <si>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</si>
  <si>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</si>
  <si>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</si>
  <si>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</si>
  <si>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</si>
  <si>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</si>
  <si>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</si>
  <si>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</si>
  <si>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</si>
  <si>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</si>
  <si>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</si>
  <si>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</si>
  <si>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</si>
  <si>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</si>
  <si>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</si>
  <si>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</si>
  <si>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</si>
  <si>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</si>
  <si>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</si>
  <si>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</si>
  <si>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</si>
  <si>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</si>
  <si>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</si>
  <si>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</si>
  <si>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</si>
  <si>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</si>
  <si>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</si>
  <si>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</si>
  <si>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</si>
  <si>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</si>
  <si>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</si>
  <si>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</si>
  <si>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</si>
  <si>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</si>
  <si>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</si>
  <si>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</si>
  <si>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</si>
  <si>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</si>
  <si>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</si>
  <si>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</si>
  <si>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</si>
  <si>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</si>
  <si>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</si>
  <si>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</si>
  <si>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</si>
  <si>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</si>
  <si>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</si>
  <si>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</si>
  <si>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</si>
  <si>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</si>
  <si>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</si>
  <si>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</si>
  <si>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</si>
  <si>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</si>
  <si>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</si>
  <si>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</si>
  <si>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</si>
  <si>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</si>
  <si>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</si>
  <si>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</si>
  <si>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</si>
  <si>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</si>
  <si>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</si>
  <si>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</si>
  <si>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</si>
  <si>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</si>
  <si>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</si>
  <si>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</si>
  <si>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</si>
  <si>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</si>
  <si>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</si>
  <si>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</si>
  <si>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</si>
  <si>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</si>
  <si>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</si>
  <si>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</si>
  <si>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</si>
  <si>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</si>
  <si>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</si>
  <si>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</si>
  <si>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</si>
  <si>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</si>
  <si>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</si>
  <si>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</si>
  <si>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</si>
  <si>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</si>
  <si>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</si>
  <si>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</si>
  <si>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</si>
  <si>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</si>
  <si>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</si>
  <si>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</si>
  <si>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</si>
  <si>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</si>
  <si>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</si>
  <si>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</si>
  <si>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</si>
  <si>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</si>
  <si>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</si>
  <si>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</si>
  <si>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</si>
  <si>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</si>
  <si>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</si>
  <si>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</si>
  <si>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</si>
  <si>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</si>
  <si>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</si>
  <si>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</si>
  <si>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</si>
  <si>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</si>
  <si>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</si>
  <si>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</si>
  <si>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</si>
  <si>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</si>
  <si>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</si>
  <si>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</si>
  <si>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</si>
  <si>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</si>
  <si>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</si>
  <si>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</si>
  <si>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</si>
  <si>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</si>
  <si>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</si>
  <si>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</si>
  <si>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</si>
  <si>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</si>
  <si>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</si>
  <si>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</si>
  <si>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</si>
  <si>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</si>
  <si>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</si>
  <si>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</si>
  <si>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</si>
  <si>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</si>
  <si>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</si>
  <si>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</si>
  <si>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</si>
  <si>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</si>
  <si>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</si>
  <si>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</si>
  <si>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</si>
  <si>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</si>
  <si>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</si>
  <si>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</si>
  <si>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</si>
  <si>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</si>
  <si>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</si>
  <si>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</si>
  <si>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</si>
  <si>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</si>
  <si>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</si>
  <si>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</si>
  <si>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</si>
  <si>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</si>
  <si>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</si>
  <si>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</si>
  <si>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</si>
  <si>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</si>
  <si>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</si>
  <si>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</si>
  <si>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</si>
  <si>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</si>
  <si>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</si>
  <si>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</si>
  <si>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</si>
  <si>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</si>
  <si>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</si>
  <si>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</si>
  <si>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</si>
  <si>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</si>
  <si>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</si>
  <si>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</si>
  <si>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</si>
  <si>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</si>
  <si>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</si>
  <si>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</si>
  <si>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</si>
  <si>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</si>
  <si>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</si>
  <si>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</si>
  <si>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</si>
  <si>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</si>
  <si>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</si>
  <si>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</si>
  <si>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</si>
  <si>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</si>
  <si>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</si>
  <si>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</si>
  <si>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</si>
  <si>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</si>
  <si>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</si>
  <si>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</si>
  <si>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</si>
  <si>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</si>
  <si>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</si>
  <si>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</si>
  <si>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</si>
  <si>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</si>
  <si>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</si>
  <si>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</si>
  <si>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</si>
  <si>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</si>
  <si>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</si>
  <si>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</si>
  <si>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</si>
  <si>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</si>
  <si>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</si>
  <si>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</si>
  <si>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</si>
  <si>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</si>
  <si>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</si>
  <si>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</si>
  <si>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</si>
  <si>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</si>
  <si>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</si>
  <si>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</si>
  <si>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</si>
  <si>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</si>
  <si>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</si>
  <si>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</si>
  <si>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</si>
  <si>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</si>
  <si>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</si>
  <si>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</si>
  <si>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</si>
  <si>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</si>
  <si>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</si>
  <si>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</si>
  <si>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</si>
  <si>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</si>
  <si>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</si>
  <si>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</si>
  <si>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</si>
  <si>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</si>
  <si>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</si>
  <si>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</si>
  <si>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</si>
  <si>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</si>
  <si>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</si>
  <si>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</si>
  <si>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</si>
  <si>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</si>
  <si>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</si>
  <si>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</si>
  <si>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</si>
  <si>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</si>
  <si>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</si>
  <si>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</si>
  <si>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</si>
  <si>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</si>
  <si>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</si>
  <si>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</si>
  <si>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</si>
  <si>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</si>
  <si>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</si>
  <si>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</si>
  <si>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</si>
  <si>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</si>
  <si>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</si>
  <si>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</si>
  <si>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</si>
  <si>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</si>
  <si>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</si>
  <si>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</si>
  <si>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</si>
  <si>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</si>
  <si>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</si>
  <si>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</si>
  <si>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</si>
  <si>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</si>
  <si>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</si>
  <si>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</si>
  <si>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</si>
  <si>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</si>
  <si>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</si>
  <si>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</si>
  <si>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</si>
  <si>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</si>
  <si>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</si>
  <si>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</si>
  <si>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</si>
  <si>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</si>
  <si>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</si>
  <si>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</si>
  <si>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</si>
  <si>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</si>
  <si>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</si>
  <si>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</si>
  <si>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</si>
  <si>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</si>
  <si>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</si>
  <si>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</si>
  <si>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</si>
  <si>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</si>
  <si>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</si>
  <si>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</si>
  <si>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</si>
  <si>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</si>
  <si>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</si>
  <si>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</si>
  <si>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</si>
  <si>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</si>
  <si>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</si>
  <si>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</si>
  <si>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</si>
  <si>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</si>
  <si>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</si>
  <si>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</si>
  <si>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</si>
  <si>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</si>
  <si>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</si>
  <si>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</si>
  <si>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</si>
  <si>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</si>
  <si>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</si>
  <si>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</si>
  <si>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</si>
  <si>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</si>
  <si>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</si>
  <si>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</si>
  <si>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</si>
  <si>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</si>
  <si>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</si>
  <si>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</si>
  <si>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</si>
  <si>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</si>
  <si>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</si>
  <si>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</si>
  <si>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</si>
  <si>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</si>
  <si>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</si>
  <si>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</si>
  <si>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</si>
  <si>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</si>
  <si>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</si>
  <si>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</si>
  <si>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</si>
  <si>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</si>
  <si>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</si>
  <si>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</si>
  <si>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</si>
  <si>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</si>
  <si>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</si>
  <si>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</si>
  <si>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</si>
  <si>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</si>
  <si>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</si>
  <si>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</si>
  <si>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</si>
  <si>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</si>
  <si>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</si>
  <si>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</si>
  <si>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</si>
  <si>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</si>
  <si>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</si>
  <si>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</si>
  <si>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</si>
  <si>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</si>
  <si>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</si>
  <si>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</si>
  <si>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</si>
  <si>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</si>
  <si>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</si>
  <si>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</si>
  <si>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</si>
  <si>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</si>
  <si>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</si>
  <si>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</si>
  <si>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</si>
  <si>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</si>
  <si>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</si>
  <si>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</si>
  <si>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</si>
  <si>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</si>
  <si>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</si>
  <si>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</si>
  <si>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</si>
  <si>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</si>
  <si>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</si>
  <si>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</si>
  <si>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</si>
  <si>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</si>
  <si>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</si>
  <si>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</si>
  <si>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</si>
  <si>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</si>
  <si>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</si>
  <si>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</si>
  <si>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</si>
  <si>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</si>
  <si>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</si>
  <si>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</si>
  <si>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</si>
  <si>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</si>
  <si>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</si>
  <si>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</si>
  <si>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</si>
  <si>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</si>
  <si>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</si>
  <si>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</si>
  <si>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</si>
  <si>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</si>
  <si>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</si>
  <si>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</si>
  <si>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</si>
  <si>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</si>
  <si>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</si>
  <si>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</si>
  <si>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</si>
  <si>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</si>
  <si>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</si>
  <si>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</si>
  <si>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</si>
  <si>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</si>
  <si>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</si>
  <si>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</si>
  <si>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</si>
  <si>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</si>
  <si>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</si>
  <si>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</si>
  <si>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</si>
  <si>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</si>
  <si>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</si>
  <si>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</si>
  <si>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</si>
  <si>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</si>
  <si>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</si>
  <si>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</si>
  <si>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</si>
  <si>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</si>
  <si>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</si>
  <si>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</si>
  <si>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</si>
  <si>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</si>
  <si>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</si>
  <si>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</si>
  <si>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</si>
  <si>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</si>
  <si>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</si>
  <si>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</si>
  <si>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</si>
  <si>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</si>
  <si>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</si>
  <si>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</si>
  <si>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</si>
  <si>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</si>
  <si>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</si>
  <si>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</si>
  <si>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</si>
  <si>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</si>
  <si>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</si>
  <si>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</si>
  <si>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</si>
  <si>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</si>
  <si>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</si>
  <si>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</si>
  <si>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</si>
  <si>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</si>
  <si>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</si>
  <si>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</si>
  <si>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</si>
  <si>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</si>
  <si>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</si>
  <si>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</si>
  <si>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</si>
  <si>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</si>
  <si>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</si>
  <si>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</si>
  <si>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</si>
  <si>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</si>
  <si>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</si>
  <si>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</si>
  <si>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</si>
  <si>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</si>
  <si>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</si>
  <si>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</si>
  <si>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</si>
  <si>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</si>
  <si>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</si>
  <si>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</si>
  <si>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</si>
  <si>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</si>
  <si>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</si>
  <si>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</si>
  <si>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</si>
  <si>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</si>
  <si>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</si>
  <si>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</si>
  <si>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</si>
  <si>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</si>
  <si>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</si>
  <si>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</si>
  <si>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</si>
  <si>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</si>
  <si>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</si>
  <si>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</si>
  <si>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</si>
  <si>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</si>
  <si>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</si>
  <si>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</si>
  <si>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</si>
  <si>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</si>
  <si>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</si>
  <si>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</si>
  <si>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</si>
  <si>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</si>
  <si>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</si>
  <si>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</si>
  <si>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</si>
  <si>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</si>
  <si>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</si>
  <si>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</si>
  <si>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</si>
  <si>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</si>
  <si>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</si>
  <si>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</si>
  <si>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</si>
  <si>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</si>
  <si>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</si>
  <si>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</si>
  <si>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</si>
  <si>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</si>
  <si>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</si>
  <si>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</si>
  <si>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</si>
  <si>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</si>
  <si>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</si>
  <si>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</si>
  <si>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</si>
  <si>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</si>
  <si>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</si>
  <si>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</si>
  <si>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</si>
  <si>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</si>
  <si>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</si>
  <si>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</si>
  <si>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</si>
  <si>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</si>
  <si>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</si>
  <si>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</si>
  <si>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</si>
  <si>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</si>
  <si>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</si>
  <si>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</si>
  <si>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</si>
  <si>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</si>
  <si>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</si>
  <si>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</si>
  <si>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</si>
  <si>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</si>
  <si>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</si>
  <si>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</si>
  <si>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</si>
  <si>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</si>
  <si>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</si>
  <si>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</si>
  <si>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</si>
  <si>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</si>
  <si>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</si>
  <si>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</si>
  <si>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</si>
  <si>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</si>
  <si>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</si>
  <si>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</si>
  <si>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</si>
  <si>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</si>
  <si>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</si>
  <si>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</si>
  <si>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</si>
  <si>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</si>
  <si>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</si>
  <si>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</si>
  <si>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</si>
  <si>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</si>
  <si>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</si>
  <si>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</si>
  <si>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</si>
  <si>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</si>
  <si>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</si>
  <si>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</si>
  <si>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</si>
  <si>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</si>
  <si>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</si>
  <si>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</si>
  <si>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</si>
  <si>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</si>
  <si>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</si>
  <si>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</si>
  <si>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</si>
  <si>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</si>
  <si>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</si>
  <si>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</si>
  <si>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</si>
  <si>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</si>
  <si>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</si>
  <si>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</si>
  <si>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</si>
  <si>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</si>
  <si>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</si>
  <si>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</si>
  <si>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</si>
  <si>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</si>
  <si>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</si>
  <si>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</si>
  <si>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</si>
  <si>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</si>
  <si>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</si>
  <si>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</si>
  <si>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</si>
  <si>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</si>
  <si>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</si>
  <si>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</si>
  <si>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</si>
  <si>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</si>
  <si>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</si>
  <si>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</si>
  <si>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</si>
  <si>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</si>
  <si>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</si>
  <si>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</si>
  <si>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</si>
  <si>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</si>
  <si>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</si>
  <si>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</si>
  <si>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</si>
  <si>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</si>
  <si>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</si>
  <si>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</si>
  <si>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</si>
  <si>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</si>
  <si>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</si>
  <si>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</si>
  <si>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</si>
  <si>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</si>
  <si>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</si>
  <si>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</si>
  <si>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</si>
  <si>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</si>
  <si>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</si>
  <si>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</si>
  <si>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</si>
  <si>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</si>
  <si>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</si>
  <si>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</si>
  <si>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</si>
  <si>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</si>
  <si>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</si>
  <si>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</si>
  <si>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</si>
  <si>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</si>
  <si>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</si>
  <si>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</si>
  <si>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</si>
  <si>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</si>
  <si>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</si>
  <si>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</si>
  <si>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</si>
  <si>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</si>
  <si>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</si>
  <si>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</si>
  <si>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</si>
  <si>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</si>
  <si>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</si>
  <si>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</si>
  <si>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</si>
  <si>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</si>
  <si>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</si>
  <si>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</si>
  <si>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</si>
  <si>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</si>
  <si>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</si>
  <si>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</si>
  <si>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</si>
  <si>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</si>
  <si>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</si>
  <si>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</si>
  <si>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</si>
  <si>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</si>
  <si>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</si>
  <si>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</si>
  <si>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</si>
  <si>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</si>
  <si>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</si>
  <si>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</si>
  <si>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</si>
  <si>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</si>
  <si>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</si>
  <si>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</si>
  <si>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</si>
  <si>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</si>
  <si>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</si>
  <si>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</si>
  <si>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</si>
  <si>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</si>
  <si>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</si>
  <si>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</si>
  <si>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</si>
  <si>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</si>
  <si>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</si>
  <si>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</si>
  <si>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</si>
  <si>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</si>
  <si>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</si>
  <si>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</si>
  <si>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</si>
  <si>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</si>
  <si>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</si>
  <si>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</si>
  <si>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</si>
  <si>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</si>
  <si>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</si>
  <si>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</si>
  <si>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</si>
  <si>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</si>
  <si>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</si>
  <si>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</si>
  <si>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</si>
  <si>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</si>
  <si>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</si>
  <si>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</si>
  <si>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</si>
  <si>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</si>
  <si>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</si>
  <si>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</si>
  <si>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</si>
  <si>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</si>
  <si>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</si>
  <si>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</si>
  <si>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</si>
  <si>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</si>
  <si>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</si>
  <si>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</si>
  <si>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</si>
  <si>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</si>
  <si>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</si>
  <si>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</si>
  <si>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</si>
  <si>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</si>
  <si>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</si>
  <si>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</si>
  <si>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</si>
  <si>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</si>
  <si>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</si>
  <si>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</si>
  <si>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</si>
  <si>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</si>
  <si>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</si>
  <si>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</si>
  <si>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</si>
  <si>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</si>
  <si>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</si>
  <si>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</si>
  <si>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</si>
  <si>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</si>
  <si>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</si>
  <si>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</si>
  <si>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</si>
  <si>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</si>
  <si>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</si>
  <si>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</si>
  <si>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</si>
  <si>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</si>
  <si>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</si>
  <si>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</si>
  <si>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</si>
  <si>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</si>
  <si>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</si>
  <si>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</si>
  <si>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</si>
  <si>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</si>
  <si>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</si>
  <si>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</si>
  <si>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</si>
  <si>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</si>
  <si>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</si>
  <si>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</si>
  <si>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</si>
  <si>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</si>
  <si>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</si>
  <si>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</si>
  <si>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</si>
  <si>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</si>
  <si>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</si>
  <si>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</si>
  <si>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</si>
  <si>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</si>
  <si>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</si>
  <si>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</si>
  <si>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</si>
  <si>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</si>
  <si>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</si>
  <si>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</si>
  <si>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</si>
  <si>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</si>
  <si>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</si>
  <si>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</si>
  <si>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</si>
  <si>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</si>
  <si>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</si>
  <si>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</si>
  <si>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</si>
  <si>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</si>
  <si>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</si>
  <si>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</si>
  <si>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</si>
  <si>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</si>
  <si>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</si>
  <si>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</si>
  <si>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</si>
  <si>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</si>
  <si>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</si>
  <si>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</si>
  <si>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</si>
  <si>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</si>
  <si>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</si>
  <si>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</si>
  <si>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</si>
  <si>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</si>
  <si>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</si>
  <si>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</si>
  <si>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</si>
  <si>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</si>
  <si>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</si>
  <si>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</si>
  <si>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</si>
  <si>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</si>
  <si>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</si>
  <si>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</si>
  <si>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</si>
  <si>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</si>
  <si>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</si>
  <si>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</si>
  <si>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</si>
  <si>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</si>
  <si>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</si>
  <si>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</si>
  <si>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</si>
  <si>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</si>
  <si>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</si>
  <si>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</si>
  <si>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</si>
  <si>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</si>
  <si>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</si>
  <si>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</si>
  <si>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</si>
  <si>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</si>
  <si>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</si>
  <si>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</si>
  <si>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</si>
  <si>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</si>
  <si>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</si>
  <si>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</si>
  <si>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</si>
  <si>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</si>
  <si>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</si>
  <si>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</si>
  <si>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</si>
  <si>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</si>
  <si>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</si>
  <si>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</si>
  <si>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</si>
  <si>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</si>
  <si>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</si>
  <si>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</si>
  <si>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</si>
  <si>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</si>
  <si>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</si>
  <si>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</si>
  <si>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</si>
  <si>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</si>
  <si>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</si>
  <si>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</si>
  <si>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</si>
  <si>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</si>
  <si>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</si>
  <si>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</si>
  <si>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</si>
  <si>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</si>
  <si>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</si>
  <si>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</si>
  <si>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</si>
  <si>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</si>
  <si>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</si>
  <si>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</si>
  <si>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</si>
  <si>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</si>
  <si>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</si>
  <si>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</si>
  <si>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</si>
  <si>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</si>
  <si>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</si>
  <si>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</si>
  <si>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</si>
  <si>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</si>
  <si>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</si>
  <si>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</si>
  <si>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</si>
  <si>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</si>
  <si>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</si>
  <si>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</si>
  <si>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</si>
  <si>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</si>
  <si>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</si>
  <si>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</si>
  <si>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</si>
  <si>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</si>
  <si>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</si>
  <si>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</si>
  <si>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</si>
  <si>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</si>
  <si>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</si>
  <si>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</si>
  <si>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</si>
  <si>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</si>
  <si>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</si>
  <si>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</si>
  <si>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</si>
  <si>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</si>
  <si>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</si>
  <si>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</si>
  <si>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</si>
  <si>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</si>
  <si>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</si>
  <si>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</si>
  <si>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</si>
  <si>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</si>
  <si>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</si>
  <si>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</si>
  <si>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</si>
  <si>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</si>
  <si>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</si>
  <si>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</si>
  <si>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</si>
  <si>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</si>
  <si>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</si>
  <si>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</si>
  <si>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</si>
  <si>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</si>
  <si>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</si>
  <si>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</si>
  <si>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</si>
  <si>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</si>
  <si>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</si>
  <si>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</si>
  <si>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</si>
  <si>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</si>
  <si>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</si>
  <si>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</si>
  <si>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</si>
  <si>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</si>
  <si>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</si>
  <si>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</si>
  <si>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</si>
  <si>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</si>
  <si>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</si>
  <si>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</si>
  <si>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</si>
  <si>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</si>
  <si>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</si>
  <si>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</si>
  <si>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</si>
  <si>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</si>
  <si>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</si>
  <si>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</si>
  <si>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</si>
  <si>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</si>
  <si>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</si>
  <si>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</si>
  <si>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</si>
  <si>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</si>
  <si>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</si>
  <si>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</si>
  <si>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</si>
  <si>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</si>
  <si>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</si>
  <si>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</si>
  <si>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</si>
  <si>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</si>
  <si>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</si>
  <si>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</si>
  <si>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</si>
  <si>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</si>
  <si>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</si>
  <si>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</si>
  <si>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</si>
  <si>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</si>
  <si>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</si>
  <si>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</si>
  <si>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</si>
  <si>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</si>
  <si>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</si>
  <si>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</si>
  <si>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</si>
  <si>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</si>
  <si>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</si>
  <si>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</si>
  <si>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</si>
  <si>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</si>
  <si>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</si>
  <si>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</si>
  <si>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</si>
  <si>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</si>
  <si>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</si>
  <si>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</si>
  <si>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</si>
  <si>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</si>
  <si>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</si>
  <si>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</si>
  <si>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</si>
  <si>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</si>
  <si>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</si>
  <si>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</si>
  <si>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</si>
  <si>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</si>
  <si>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</si>
  <si>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</si>
  <si>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</si>
  <si>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</si>
  <si>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</si>
  <si>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</si>
  <si>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</si>
  <si>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</si>
  <si>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</si>
  <si>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</si>
  <si>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</si>
  <si>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</si>
  <si>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</si>
  <si>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</si>
  <si>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</si>
  <si>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</si>
  <si>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</si>
  <si>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</si>
  <si>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</si>
  <si>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</si>
  <si>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</si>
  <si>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</si>
  <si>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</si>
  <si>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</si>
  <si>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</si>
  <si>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</si>
  <si>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</si>
  <si>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</si>
  <si>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</si>
  <si>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</si>
  <si>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</si>
  <si>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</si>
  <si>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</si>
  <si>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</si>
  <si>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</si>
  <si>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</si>
  <si>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</si>
  <si>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</si>
  <si>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</si>
  <si>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</si>
  <si>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</si>
  <si>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</si>
  <si>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</si>
  <si>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</si>
  <si>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</si>
  <si>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</si>
  <si>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</si>
  <si>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</si>
  <si>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</si>
  <si>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</si>
  <si>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</si>
  <si>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</si>
  <si>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</si>
  <si>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</si>
  <si>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</si>
  <si>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</si>
  <si>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</si>
  <si>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</si>
  <si>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</si>
  <si>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</si>
  <si>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</si>
  <si>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</si>
  <si>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</si>
  <si>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</si>
  <si>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</si>
  <si>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</si>
  <si>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</si>
  <si>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</si>
  <si>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</si>
  <si>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</si>
  <si>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</si>
  <si>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</si>
  <si>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</si>
  <si>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</si>
  <si>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</si>
  <si>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</si>
  <si>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</si>
  <si>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</si>
  <si>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</si>
  <si>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</si>
  <si>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</si>
  <si>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</si>
  <si>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</si>
  <si>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</si>
  <si>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</si>
  <si>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</si>
  <si>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</si>
  <si>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</si>
  <si>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</si>
  <si>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</si>
  <si>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</si>
  <si>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</si>
  <si>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</si>
  <si>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</si>
  <si>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</si>
  <si>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</si>
  <si>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</si>
  <si>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</si>
  <si>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</si>
  <si>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</si>
  <si>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</si>
  <si>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</si>
  <si>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</si>
  <si>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</si>
  <si>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</si>
  <si>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</si>
  <si>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</si>
  <si>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</si>
  <si>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</si>
  <si>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</si>
  <si>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</si>
  <si>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</si>
  <si>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</si>
  <si>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</si>
  <si>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</si>
  <si>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</si>
  <si>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</si>
  <si>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</si>
  <si>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</si>
  <si>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</si>
  <si>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</si>
  <si>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</si>
  <si>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</si>
  <si>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</si>
  <si>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</si>
  <si>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</si>
  <si>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</si>
  <si>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</si>
  <si>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</si>
  <si>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</si>
  <si>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</si>
  <si>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</si>
  <si>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</si>
  <si>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</si>
  <si>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</si>
  <si>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</si>
  <si>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</si>
  <si>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</si>
  <si>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</si>
  <si>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</si>
  <si>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</si>
  <si>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</si>
  <si>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</si>
  <si>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</si>
  <si>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</si>
  <si>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</si>
  <si>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</si>
  <si>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</si>
  <si>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</si>
  <si>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</si>
  <si>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</si>
  <si>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</si>
  <si>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</si>
  <si>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</si>
  <si>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</si>
  <si>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</si>
  <si>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</si>
  <si>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</si>
  <si>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</si>
  <si>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</si>
  <si>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</si>
  <si>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</si>
  <si>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</si>
  <si>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</si>
  <si>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</si>
  <si>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</si>
  <si>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</si>
  <si>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</si>
  <si>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</si>
  <si>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</si>
  <si>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</si>
  <si>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</si>
  <si>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</si>
  <si>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</si>
  <si>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</si>
  <si>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</si>
  <si>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</si>
  <si>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</si>
  <si>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</si>
  <si>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</si>
  <si>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</si>
  <si>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</si>
  <si>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</si>
  <si>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</si>
  <si>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</si>
  <si>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</si>
  <si>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</si>
  <si>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</si>
  <si>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</si>
  <si>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</si>
  <si>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</si>
  <si>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</si>
  <si>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</si>
  <si>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</si>
  <si>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</si>
  <si>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</si>
  <si>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</si>
  <si>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</si>
  <si>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</si>
  <si>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</si>
  <si>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</si>
  <si>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</si>
  <si>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</si>
  <si>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</si>
  <si>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</si>
  <si>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</si>
  <si>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</si>
  <si>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</si>
  <si>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</si>
  <si>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</si>
  <si>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</si>
  <si>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</si>
  <si>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</si>
  <si>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</si>
  <si>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</si>
  <si>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</si>
  <si>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</si>
  <si>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</si>
  <si>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</si>
  <si>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</si>
  <si>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</si>
  <si>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</si>
  <si>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</si>
  <si>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</si>
  <si>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</si>
  <si>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</si>
  <si>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</si>
  <si>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</si>
  <si>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</si>
  <si>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</si>
  <si>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</si>
  <si>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</si>
  <si>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</si>
  <si>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</si>
  <si>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</si>
  <si>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</si>
  <si>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</si>
  <si>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</si>
  <si>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</si>
  <si>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</si>
  <si>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</si>
  <si>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</si>
  <si>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</si>
  <si>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</si>
  <si>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</si>
  <si>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</si>
  <si>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</si>
  <si>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</si>
  <si>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</si>
  <si>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</si>
  <si>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</si>
  <si>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</si>
  <si>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</si>
  <si>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</si>
  <si>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</si>
  <si>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</si>
  <si>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</si>
  <si>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</si>
  <si>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</si>
  <si>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</si>
  <si>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</si>
  <si>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</si>
  <si>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</si>
  <si>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</si>
  <si>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</si>
  <si>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</si>
  <si>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</si>
  <si>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</si>
  <si>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</si>
  <si>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</si>
  <si>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</si>
  <si>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</si>
  <si>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</si>
  <si>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</si>
  <si>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</si>
  <si>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</si>
  <si>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</si>
  <si>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</si>
  <si>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</si>
  <si>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</si>
  <si>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</si>
  <si>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</si>
  <si>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</si>
  <si>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</si>
  <si>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</si>
  <si>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</si>
  <si>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</si>
  <si>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</si>
  <si>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</si>
  <si>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</si>
  <si>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</si>
  <si>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</si>
  <si>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</si>
  <si>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</si>
  <si>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</si>
  <si>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</si>
  <si>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</si>
  <si>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</si>
  <si>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</si>
  <si>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</si>
  <si>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</si>
  <si>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</si>
  <si>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</si>
  <si>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</si>
  <si>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</si>
  <si>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</si>
  <si>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</si>
  <si>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</si>
  <si>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</si>
  <si>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</si>
  <si>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</si>
  <si>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</si>
  <si>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</si>
  <si>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</si>
  <si>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</si>
  <si>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</si>
  <si>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</si>
  <si>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</si>
  <si>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</si>
  <si>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</si>
  <si>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</si>
  <si>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</si>
  <si>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</si>
  <si>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</si>
  <si>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</si>
  <si>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</si>
  <si>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</si>
  <si>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</si>
  <si>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</si>
  <si>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</si>
  <si>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</si>
  <si>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</si>
  <si>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</si>
  <si>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</si>
  <si>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</si>
  <si>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</si>
  <si>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</si>
  <si>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</si>
  <si>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</si>
  <si>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</si>
  <si>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</si>
  <si>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</si>
  <si>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</si>
  <si>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</si>
  <si>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</si>
  <si>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</si>
  <si>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</si>
  <si>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</si>
  <si>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</si>
  <si>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</si>
  <si>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</si>
  <si>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</si>
  <si>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</si>
  <si>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</si>
  <si>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</si>
  <si>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</si>
  <si>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</si>
  <si>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</si>
  <si>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</si>
  <si>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</si>
  <si>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</si>
  <si>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</si>
  <si>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</si>
  <si>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</si>
  <si>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</si>
  <si>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</si>
  <si>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</si>
  <si>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</si>
  <si>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</si>
  <si>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</si>
  <si>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</si>
  <si>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</si>
  <si>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</si>
  <si>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</si>
  <si>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</si>
  <si>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</si>
  <si>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</si>
  <si>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</si>
  <si>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</si>
  <si>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</si>
  <si>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</si>
  <si>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</si>
  <si>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</si>
  <si>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</si>
  <si>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</si>
  <si>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</si>
  <si>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</si>
  <si>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</si>
  <si>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</si>
  <si>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</si>
  <si>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</si>
  <si>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</si>
  <si>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</si>
  <si>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</si>
  <si>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</si>
  <si>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</si>
  <si>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</si>
  <si>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</si>
  <si>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</si>
  <si>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</si>
  <si>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</si>
  <si>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</si>
  <si>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</si>
  <si>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</si>
  <si>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</si>
  <si>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</si>
  <si>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</si>
  <si>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</si>
  <si>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</si>
  <si>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</si>
  <si>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</si>
  <si>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</si>
  <si>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</si>
  <si>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</si>
  <si>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</si>
  <si>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</si>
  <si>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</si>
  <si>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</si>
  <si>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</si>
  <si>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</si>
  <si>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</si>
  <si>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</si>
  <si>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</si>
  <si>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</si>
  <si>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</si>
  <si>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</si>
  <si>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</si>
  <si>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</si>
  <si>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</si>
  <si>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</si>
  <si>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</si>
  <si>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</si>
  <si>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</si>
  <si>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</si>
  <si>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</si>
  <si>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</si>
  <si>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</si>
  <si>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</si>
  <si>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</si>
  <si>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</si>
  <si>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</si>
  <si>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</si>
  <si>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</si>
  <si>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</si>
  <si>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</si>
  <si>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</si>
  <si>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</si>
  <si>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</si>
  <si>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</si>
  <si>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</si>
  <si>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</si>
  <si>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</si>
  <si>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</si>
  <si>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</si>
  <si>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</si>
  <si>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</si>
  <si>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</si>
  <si>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</si>
  <si>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</si>
  <si>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</si>
  <si>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</si>
  <si>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</si>
  <si>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</si>
  <si>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</si>
  <si>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</si>
  <si>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</si>
  <si>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</si>
  <si>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</si>
  <si>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</si>
  <si>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</si>
  <si>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</si>
  <si>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</si>
  <si>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</si>
  <si>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</si>
  <si>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</si>
  <si>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</si>
  <si>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</si>
  <si>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</si>
  <si>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</si>
  <si>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</si>
  <si>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</si>
  <si>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</si>
  <si>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</si>
  <si>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</si>
  <si>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</si>
  <si>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</si>
  <si>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</si>
  <si>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</si>
  <si>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</si>
  <si>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</si>
  <si>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</si>
  <si>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</si>
  <si>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</si>
  <si>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</si>
  <si>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</si>
  <si>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</si>
  <si>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</si>
  <si>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</si>
  <si>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</si>
  <si>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</si>
  <si>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</si>
  <si>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</si>
  <si>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</si>
  <si>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</si>
  <si>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</si>
  <si>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</si>
  <si>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</si>
  <si>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</si>
  <si>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</si>
  <si>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</si>
  <si>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</si>
  <si>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</si>
  <si>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</si>
  <si>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</si>
  <si>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</si>
  <si>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</si>
  <si>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</si>
  <si>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</si>
  <si>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</si>
  <si>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</si>
  <si>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</si>
  <si>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</si>
  <si>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</si>
  <si>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</si>
  <si>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</si>
  <si>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</si>
  <si>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</si>
  <si>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</si>
  <si>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</si>
  <si>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</si>
  <si>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</si>
  <si>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</si>
  <si>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</si>
  <si>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</si>
  <si>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</si>
  <si>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</si>
  <si>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</si>
  <si>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</si>
  <si>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</si>
  <si>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</si>
  <si>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</si>
  <si>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</si>
  <si>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</si>
  <si>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</si>
  <si>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</si>
  <si>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</si>
  <si>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</si>
  <si>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</si>
  <si>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</si>
  <si>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</si>
  <si>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</si>
  <si>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</si>
  <si>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</si>
  <si>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</si>
  <si>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</si>
  <si>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</si>
  <si>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</si>
  <si>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</si>
  <si>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</si>
  <si>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</si>
  <si>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</si>
  <si>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</si>
  <si>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</si>
  <si>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</si>
  <si>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</si>
  <si>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</si>
  <si>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</si>
  <si>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</si>
  <si>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</si>
  <si>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</si>
  <si>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</si>
  <si>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</si>
  <si>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</si>
  <si>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</si>
  <si>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</si>
  <si>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</si>
  <si>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</si>
  <si>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</si>
  <si>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</si>
  <si>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</si>
  <si>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</si>
  <si>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</si>
  <si>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</si>
  <si>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</si>
  <si>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</si>
  <si>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</si>
  <si>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</si>
  <si>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</si>
  <si>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</si>
  <si>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</si>
  <si>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</si>
  <si>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</si>
  <si>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</si>
  <si>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</si>
  <si>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</si>
  <si>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</si>
  <si>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</si>
  <si>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</si>
  <si>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</si>
  <si>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</si>
  <si>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</si>
  <si>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</si>
  <si>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</si>
  <si>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</si>
  <si>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</si>
  <si>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</si>
  <si>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</si>
  <si>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</si>
  <si>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</si>
  <si>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</si>
  <si>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</si>
  <si>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</si>
  <si>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</si>
  <si>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</si>
  <si>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</si>
  <si>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</si>
  <si>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</si>
  <si>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</si>
  <si>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</si>
  <si>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</si>
  <si>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</si>
  <si>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</si>
  <si>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</si>
  <si>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</si>
  <si>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</si>
  <si>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</si>
  <si>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</si>
  <si>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</si>
  <si>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</si>
  <si>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</si>
  <si>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</si>
  <si>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</si>
  <si>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</si>
  <si>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</si>
  <si>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</si>
  <si>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</si>
  <si>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</si>
  <si>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</si>
  <si>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</si>
  <si>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</si>
  <si>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</si>
  <si>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</si>
  <si>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</si>
  <si>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</si>
  <si>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</si>
  <si>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</si>
  <si>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</si>
  <si>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</si>
  <si>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</si>
  <si>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</si>
  <si>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</si>
  <si>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</si>
  <si>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</si>
  <si>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</si>
  <si>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</si>
  <si>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</si>
  <si>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</si>
  <si>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</si>
  <si>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</si>
  <si>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</si>
  <si>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</si>
  <si>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</si>
  <si>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</si>
  <si>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</si>
  <si>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</si>
  <si>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</si>
  <si>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</si>
  <si>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</si>
  <si>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</si>
  <si>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</si>
  <si>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</si>
  <si>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</si>
  <si>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</si>
  <si>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</si>
  <si>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</si>
  <si>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</si>
  <si>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</si>
  <si>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</si>
  <si>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</si>
  <si>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</si>
  <si>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</si>
  <si>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</si>
  <si>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</si>
  <si>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</si>
  <si>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</si>
  <si>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</si>
  <si>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</si>
  <si>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</si>
  <si>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</si>
  <si>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</si>
  <si>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</si>
  <si>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</si>
  <si>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</si>
  <si>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</si>
  <si>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</si>
  <si>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</si>
  <si>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</si>
  <si>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</si>
  <si>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</si>
  <si>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</si>
  <si>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</si>
  <si>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</si>
  <si>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</si>
  <si>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</si>
  <si>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</si>
  <si>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</si>
  <si>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</si>
  <si>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</si>
  <si>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</si>
  <si>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</si>
  <si>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</si>
  <si>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</si>
  <si>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</si>
  <si>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</si>
  <si>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</si>
  <si>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</si>
  <si>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</si>
  <si>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</si>
  <si>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</si>
  <si>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</si>
  <si>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</si>
  <si>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</si>
  <si>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</si>
  <si>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</si>
  <si>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</si>
  <si>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</si>
  <si>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</si>
  <si>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</si>
  <si>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</si>
  <si>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</si>
  <si>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</si>
  <si>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</si>
  <si>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</si>
  <si>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</si>
  <si>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</si>
  <si>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</si>
  <si>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</si>
  <si>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</si>
  <si>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</si>
  <si>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</si>
  <si>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</si>
  <si>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</si>
  <si>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</si>
  <si>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</si>
  <si>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</si>
  <si>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</si>
  <si>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</si>
  <si>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</si>
  <si>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</si>
  <si>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</si>
  <si>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</si>
  <si>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</si>
  <si>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</si>
  <si>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</si>
  <si>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</si>
  <si>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</si>
  <si>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</si>
  <si>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</si>
  <si>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</si>
  <si>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</si>
  <si>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</si>
  <si>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</si>
  <si>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</si>
  <si>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</si>
  <si>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</si>
  <si>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</si>
  <si>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</si>
  <si>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</si>
  <si>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</si>
  <si>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</si>
  <si>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</si>
  <si>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</si>
  <si>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</si>
  <si>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</si>
  <si>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</si>
  <si>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</si>
  <si>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</si>
  <si>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</si>
  <si>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</si>
  <si>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</si>
  <si>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</si>
  <si>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</si>
  <si>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</si>
  <si>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</si>
  <si>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</si>
  <si>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</si>
  <si>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</si>
  <si>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</si>
  <si>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</si>
  <si>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</si>
  <si>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</si>
  <si>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</si>
  <si>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</si>
  <si>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</si>
  <si>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</si>
  <si>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</si>
  <si>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</si>
  <si>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</si>
  <si>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</si>
  <si>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</si>
  <si>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</si>
  <si>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</si>
  <si>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</si>
  <si>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</si>
  <si>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</si>
  <si>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</si>
  <si>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</si>
  <si>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</si>
  <si>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</si>
  <si>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</si>
  <si>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</si>
  <si>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</si>
  <si>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</si>
  <si>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</si>
  <si>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</si>
  <si>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</si>
  <si>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</si>
  <si>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</si>
  <si>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</si>
  <si>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</si>
  <si>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</si>
  <si>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</si>
  <si>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</si>
  <si>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</si>
  <si>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</si>
  <si>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</si>
  <si>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</si>
  <si>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</si>
  <si>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</si>
  <si>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</si>
  <si>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</si>
  <si>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</si>
  <si>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</si>
  <si>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</si>
  <si>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</si>
  <si>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</si>
  <si>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</si>
  <si>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</si>
  <si>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</si>
  <si>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</si>
  <si>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</si>
  <si>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</si>
  <si>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</si>
  <si>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</si>
  <si>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</si>
  <si>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</si>
  <si>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</si>
  <si>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</si>
  <si>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</si>
  <si>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</si>
  <si>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</si>
  <si>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</si>
  <si>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</si>
  <si>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</si>
  <si>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</si>
  <si>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</si>
  <si>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</si>
  <si>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</si>
  <si>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</si>
  <si>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</si>
  <si>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</si>
  <si>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</si>
  <si>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</si>
  <si>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</si>
  <si>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</si>
  <si>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</si>
  <si>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</si>
  <si>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</si>
  <si>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</si>
  <si>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</si>
  <si>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</si>
  <si>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</si>
  <si>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</si>
  <si>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</si>
  <si>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</si>
  <si>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</si>
  <si>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</si>
  <si>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</si>
  <si>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</si>
  <si>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</si>
  <si>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</si>
  <si>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</si>
  <si>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</si>
  <si>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</si>
  <si>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</si>
  <si>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</si>
  <si>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</si>
  <si>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</si>
  <si>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</si>
  <si>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</si>
  <si>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</si>
  <si>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</si>
  <si>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</si>
  <si>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</si>
  <si>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</si>
  <si>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</si>
  <si>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</si>
  <si>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</si>
  <si>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</si>
  <si>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</si>
  <si>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</si>
  <si>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</si>
  <si>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</si>
  <si>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</si>
  <si>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</si>
  <si>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</si>
  <si>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</si>
  <si>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</si>
  <si>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</si>
  <si>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</si>
  <si>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</si>
  <si>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</si>
  <si>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</si>
  <si>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</si>
  <si>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</si>
  <si>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</si>
  <si>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</si>
  <si>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</si>
  <si>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</si>
  <si>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</si>
  <si>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</si>
  <si>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</si>
  <si>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</si>
  <si>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</si>
  <si>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</si>
  <si>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</si>
  <si>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</si>
  <si>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</si>
  <si>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</si>
  <si>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</si>
  <si>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</si>
  <si>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</si>
  <si>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</si>
  <si>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</si>
  <si>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</si>
  <si>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</si>
  <si>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</si>
  <si>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</si>
  <si>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</si>
  <si>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</si>
  <si>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</si>
  <si>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</si>
  <si>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</si>
  <si>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</si>
  <si>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</si>
  <si>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</si>
  <si>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</si>
  <si>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</si>
  <si>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</si>
  <si>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</si>
  <si>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</si>
  <si>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</si>
  <si>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</si>
  <si>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</si>
  <si>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</si>
  <si>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</si>
  <si>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</si>
  <si>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</si>
  <si>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</si>
  <si>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</si>
  <si>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</si>
  <si>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</si>
  <si>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</si>
  <si>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</si>
  <si>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</si>
  <si>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</si>
  <si>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</si>
  <si>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</si>
  <si>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</si>
  <si>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</si>
  <si>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</si>
  <si>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</si>
  <si>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</si>
  <si>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</si>
  <si>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</si>
  <si>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</si>
  <si>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</si>
  <si>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</si>
  <si>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</si>
  <si>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</si>
  <si>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</si>
  <si>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</si>
  <si>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</si>
  <si>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</si>
  <si>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</si>
  <si>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</si>
  <si>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</si>
  <si>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</si>
  <si>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</si>
  <si>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</si>
  <si>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</si>
  <si>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</si>
  <si>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</si>
  <si>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</si>
  <si>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</si>
  <si>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</si>
  <si>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</si>
  <si>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</si>
  <si>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</si>
  <si>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</si>
  <si>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</si>
  <si>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</si>
  <si>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</si>
  <si>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</si>
  <si>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</si>
  <si>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</si>
  <si>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</si>
  <si>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</si>
  <si>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</si>
  <si>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</si>
  <si>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</si>
  <si>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</si>
  <si>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</si>
  <si>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</si>
  <si>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</si>
  <si>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</si>
  <si>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</si>
  <si>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</si>
  <si>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</si>
  <si>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</si>
  <si>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</si>
  <si>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</si>
  <si>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</si>
  <si>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</si>
  <si>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</si>
  <si>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</si>
  <si>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</si>
  <si>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</si>
  <si>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</si>
  <si>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</si>
  <si>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</si>
  <si>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</si>
  <si>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</si>
  <si>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</si>
  <si>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</si>
  <si>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</si>
  <si>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</si>
  <si>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</si>
  <si>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</si>
  <si>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</si>
  <si>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</si>
  <si>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</si>
  <si>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</si>
  <si>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</si>
  <si>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</si>
  <si>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</si>
  <si>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</si>
  <si>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</si>
  <si>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</si>
  <si>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</si>
  <si>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</si>
  <si>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</si>
  <si>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</si>
  <si>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</si>
  <si>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</si>
  <si>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</si>
  <si>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</si>
  <si>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</si>
  <si>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</si>
  <si>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</si>
  <si>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</si>
  <si>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</si>
  <si>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</si>
  <si>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</si>
  <si>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</si>
  <si>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</si>
  <si>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</si>
  <si>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</si>
  <si>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</si>
  <si>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</si>
  <si>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</si>
  <si>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</si>
  <si>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</si>
  <si>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</si>
  <si>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</si>
  <si>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</si>
  <si>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</si>
  <si>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</si>
  <si>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</si>
  <si>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</si>
  <si>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</si>
  <si>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</si>
  <si>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</si>
  <si>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</si>
  <si>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</si>
  <si>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</si>
  <si>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</si>
  <si>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</si>
  <si>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</si>
  <si>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</si>
  <si>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</si>
  <si>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</si>
  <si>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</si>
  <si>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</si>
  <si>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</si>
  <si>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</si>
  <si>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</si>
  <si>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</si>
  <si>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</si>
  <si>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</si>
  <si>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</si>
  <si>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</si>
  <si>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</si>
  <si>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</si>
  <si>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</si>
  <si>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</si>
  <si>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</si>
  <si>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</si>
  <si>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</si>
  <si>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</si>
  <si>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</si>
  <si>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</si>
  <si>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</si>
  <si>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</si>
  <si>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</si>
  <si>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</si>
  <si>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</si>
  <si>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</si>
  <si>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</si>
  <si>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</si>
  <si>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</si>
  <si>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</si>
  <si>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</si>
  <si>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</si>
  <si>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</si>
  <si>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</si>
  <si>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</si>
  <si>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</si>
  <si>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</si>
  <si>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</si>
  <si>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</si>
  <si>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</si>
  <si>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</si>
  <si>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</si>
  <si>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</si>
  <si>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</si>
  <si>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</si>
  <si>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</si>
  <si>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</si>
  <si>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</si>
  <si>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</si>
  <si>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</si>
  <si>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</si>
  <si>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</si>
  <si>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</si>
  <si>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</si>
  <si>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</si>
  <si>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</si>
  <si>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</si>
  <si>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</si>
  <si>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</si>
  <si>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</si>
  <si>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</si>
  <si>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</si>
  <si>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</si>
  <si>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</si>
  <si>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</si>
  <si>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</si>
  <si>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</si>
  <si>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</si>
  <si>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</si>
  <si>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</si>
  <si>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</si>
  <si>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</si>
  <si>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</si>
  <si>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</si>
  <si>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</si>
  <si>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</si>
  <si>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</si>
  <si>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</si>
  <si>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</si>
  <si>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</si>
  <si>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</si>
  <si>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</si>
  <si>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</si>
  <si>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</si>
  <si>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</si>
  <si>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</si>
  <si>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</si>
  <si>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</si>
  <si>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</si>
  <si>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</si>
  <si>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</si>
  <si>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</si>
  <si>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</si>
  <si>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</si>
  <si>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</si>
  <si>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</si>
  <si>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</si>
  <si>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</si>
  <si>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</si>
  <si>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</si>
  <si>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</si>
  <si>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</si>
  <si>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</si>
  <si>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</si>
  <si>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</si>
  <si>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</si>
  <si>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</si>
  <si>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</si>
  <si>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</si>
  <si>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</si>
  <si>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</si>
  <si>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</si>
  <si>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</si>
  <si>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</si>
  <si>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</si>
  <si>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</si>
  <si>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</si>
  <si>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</si>
  <si>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</si>
  <si>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</si>
  <si>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</si>
  <si>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</si>
  <si>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</si>
  <si>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</si>
  <si>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</si>
  <si>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</si>
  <si>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</si>
  <si>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</si>
  <si>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</si>
  <si>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</si>
  <si>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</si>
  <si>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</si>
  <si>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</si>
  <si>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</si>
  <si>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</si>
  <si>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</si>
  <si>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</si>
  <si>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</si>
  <si>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</si>
  <si>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</si>
  <si>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</si>
  <si>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</si>
  <si>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</si>
  <si>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</si>
  <si>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</si>
  <si>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</si>
  <si>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</si>
  <si>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</si>
  <si>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</si>
  <si>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</si>
  <si>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</si>
  <si>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</si>
  <si>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</si>
  <si>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</si>
  <si>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</si>
  <si>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</si>
  <si>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</si>
  <si>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</si>
  <si>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</si>
  <si>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</si>
  <si>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</si>
  <si>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</si>
  <si>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</si>
  <si>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</si>
  <si>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</si>
  <si>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</si>
  <si>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</si>
  <si>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</si>
  <si>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</si>
  <si>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</si>
  <si>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</si>
  <si>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</si>
  <si>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</si>
  <si>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</si>
  <si>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</si>
  <si>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</si>
  <si>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</si>
  <si>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</si>
  <si>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</si>
  <si>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</si>
  <si>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</si>
  <si>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</si>
  <si>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</si>
  <si>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</si>
  <si>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</si>
  <si>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</si>
  <si>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</si>
  <si>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</si>
  <si>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</si>
  <si>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</si>
  <si>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</si>
  <si>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</si>
  <si>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</si>
  <si>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</si>
  <si>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</si>
  <si>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</si>
  <si>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</si>
  <si>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</si>
  <si>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</si>
  <si>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</si>
  <si>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</si>
  <si>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</si>
  <si>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</si>
  <si>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</si>
  <si>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</si>
  <si>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</si>
  <si>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</si>
  <si>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</si>
  <si>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</si>
  <si>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</si>
  <si>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</si>
  <si>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</si>
  <si>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</si>
  <si>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</si>
  <si>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</si>
  <si>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</si>
  <si>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</si>
  <si>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</si>
  <si>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</si>
  <si>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</si>
  <si>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</si>
  <si>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</si>
  <si>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</si>
  <si>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</si>
  <si>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</si>
  <si>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</si>
  <si>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</si>
  <si>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</si>
  <si>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</si>
  <si>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</si>
  <si>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</si>
  <si>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</si>
  <si>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</si>
  <si>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</si>
  <si>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</si>
  <si>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</si>
  <si>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</si>
  <si>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</si>
  <si>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</si>
  <si>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</si>
  <si>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</si>
  <si>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</si>
  <si>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</si>
  <si>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</si>
  <si>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</si>
  <si>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</si>
  <si>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</si>
  <si>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</si>
  <si>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</si>
  <si>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</si>
  <si>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</si>
  <si>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</si>
  <si>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</si>
  <si>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</si>
  <si>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</si>
  <si>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</si>
  <si>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</si>
  <si>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</si>
  <si>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</si>
  <si>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</si>
  <si>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</si>
  <si>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</si>
  <si>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</si>
  <si>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</si>
  <si>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</si>
  <si>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</si>
  <si>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</si>
  <si>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</si>
  <si>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</si>
  <si>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</si>
  <si>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</si>
  <si>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</si>
  <si>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</si>
  <si>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</si>
  <si>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</si>
  <si>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</si>
  <si>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</si>
  <si>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</si>
  <si>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</si>
  <si>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</si>
  <si>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</si>
  <si>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</si>
  <si>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</si>
  <si>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</si>
  <si>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</si>
  <si>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</si>
  <si>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</si>
  <si>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</si>
  <si>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</si>
  <si>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</si>
  <si>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</si>
  <si>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</si>
  <si>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</si>
  <si>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</si>
  <si>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</si>
  <si>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</si>
  <si>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</si>
  <si>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</si>
  <si>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</si>
  <si>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</si>
  <si>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</si>
  <si>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</si>
  <si>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</si>
  <si>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</si>
  <si>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</si>
  <si>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</si>
  <si>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</si>
  <si>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</si>
  <si>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</si>
  <si>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</si>
  <si>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</si>
  <si>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</si>
  <si>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</si>
  <si>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</si>
  <si>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</si>
  <si>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</si>
  <si>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</si>
  <si>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</si>
  <si>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</si>
  <si>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</si>
  <si>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</si>
  <si>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</si>
  <si>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</si>
  <si>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</si>
  <si>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</si>
  <si>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</si>
  <si>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</si>
  <si>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</si>
  <si>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</si>
  <si>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</si>
  <si>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</si>
  <si>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</si>
  <si>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</si>
  <si>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</si>
  <si>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</si>
  <si>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</si>
  <si>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</si>
  <si>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</si>
  <si>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</si>
  <si>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</si>
  <si>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</si>
  <si>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</si>
  <si>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</si>
  <si>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</si>
  <si>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</si>
  <si>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</si>
  <si>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</si>
  <si>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</si>
  <si>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</si>
  <si>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</si>
  <si>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</si>
  <si>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</si>
  <si>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</si>
  <si>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</si>
  <si>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</si>
  <si>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</si>
  <si>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</si>
  <si>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</si>
  <si>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</si>
  <si>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</si>
  <si>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</si>
  <si>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</si>
  <si>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</si>
  <si>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</si>
  <si>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</si>
  <si>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</si>
  <si>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</si>
  <si>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</si>
  <si>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</si>
  <si>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</si>
  <si>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</si>
  <si>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</si>
  <si>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</si>
  <si>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</si>
  <si>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</si>
  <si>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</si>
  <si>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</si>
  <si>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</si>
  <si>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</si>
  <si>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</si>
  <si>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</si>
  <si>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</si>
  <si>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</si>
  <si>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</si>
  <si>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</si>
  <si>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</si>
  <si>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</si>
  <si>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</si>
  <si>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</si>
  <si>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</si>
  <si>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</si>
  <si>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</si>
  <si>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</si>
  <si>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</si>
  <si>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</si>
  <si>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</si>
  <si>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</si>
  <si>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</si>
  <si>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</si>
  <si>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</si>
  <si>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</si>
  <si>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</si>
  <si>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</si>
  <si>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</si>
  <si>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</si>
  <si>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</si>
  <si>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</si>
  <si>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</si>
  <si>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</si>
  <si>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</si>
  <si>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</si>
  <si>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</si>
  <si>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</si>
  <si>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</si>
  <si>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</si>
  <si>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</si>
  <si>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</si>
  <si>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</si>
  <si>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</si>
  <si>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</si>
  <si>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</si>
  <si>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</si>
  <si>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</si>
  <si>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</si>
  <si>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</si>
  <si>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</si>
  <si>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</si>
  <si>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</si>
  <si>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</si>
  <si>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</si>
  <si>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</si>
  <si>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</si>
  <si>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</si>
  <si>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</si>
  <si>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</si>
  <si>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</si>
  <si>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</si>
  <si>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</si>
  <si>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</si>
  <si>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</si>
  <si>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</si>
  <si>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</si>
  <si>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</si>
  <si>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</si>
  <si>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</si>
  <si>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</si>
  <si>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</si>
  <si>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</si>
  <si>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</si>
  <si>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</si>
  <si>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</si>
  <si>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</si>
  <si>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</si>
  <si>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</si>
  <si>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</si>
  <si>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</si>
  <si>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</si>
  <si>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</si>
  <si>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</si>
  <si>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</si>
  <si>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</si>
  <si>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</si>
  <si>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</si>
  <si>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</si>
  <si>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</si>
  <si>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</si>
  <si>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</si>
  <si>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</si>
  <si>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</si>
  <si>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</si>
  <si>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</si>
  <si>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</si>
  <si>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</si>
  <si>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</si>
  <si>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</si>
  <si>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</si>
  <si>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</si>
  <si>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</si>
  <si>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</si>
  <si>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</si>
  <si>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</si>
  <si>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</si>
  <si>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</si>
  <si>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</si>
  <si>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</si>
  <si>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</si>
  <si>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</si>
  <si>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</si>
  <si>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</si>
  <si>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</si>
  <si>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</si>
  <si>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</si>
  <si>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</si>
  <si>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</si>
  <si>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</si>
  <si>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</si>
  <si>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</si>
  <si>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</si>
  <si>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</si>
  <si>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</si>
  <si>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</si>
  <si>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</si>
  <si>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</si>
  <si>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</si>
  <si>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</si>
  <si>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</si>
  <si>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</si>
  <si>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</si>
  <si>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</si>
  <si>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</si>
  <si>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</si>
  <si>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</si>
  <si>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</si>
  <si>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</si>
  <si>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</si>
  <si>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</si>
  <si>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</si>
  <si>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</si>
  <si>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</si>
  <si>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</si>
  <si>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</si>
  <si>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</si>
  <si>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</si>
  <si>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</si>
  <si>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</si>
  <si>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</si>
  <si>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</si>
  <si>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</si>
  <si>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</si>
  <si>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</si>
  <si>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</si>
  <si>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</si>
  <si>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</si>
  <si>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</si>
  <si>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</si>
  <si>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</si>
  <si>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</si>
  <si>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</si>
  <si>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</si>
  <si>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</si>
  <si>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</si>
  <si>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</si>
  <si>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</si>
  <si>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</si>
  <si>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</si>
  <si>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</si>
  <si>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</si>
  <si>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</si>
  <si>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</si>
  <si>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</si>
  <si>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</si>
  <si>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</si>
  <si>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</si>
  <si>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</si>
  <si>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</si>
  <si>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</si>
  <si>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</si>
  <si>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</si>
  <si>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</si>
  <si>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</si>
  <si>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</si>
  <si>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</si>
  <si>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</si>
  <si>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</si>
  <si>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</si>
  <si>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</si>
  <si>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</si>
  <si>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</si>
  <si>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</si>
  <si>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</si>
  <si>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</si>
  <si>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</si>
  <si>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</si>
  <si>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</si>
  <si>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</si>
  <si>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</si>
  <si>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</si>
  <si>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</si>
  <si>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</si>
  <si>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</si>
  <si>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</si>
  <si>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</si>
  <si>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</si>
  <si>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</si>
  <si>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</si>
  <si>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</si>
  <si>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</si>
  <si>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</si>
  <si>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</si>
  <si>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</si>
  <si>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</si>
  <si>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</si>
  <si>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</si>
  <si>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</si>
  <si>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</si>
  <si>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</si>
  <si>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</si>
  <si>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</si>
  <si>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</si>
  <si>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</si>
  <si>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</si>
  <si>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</si>
  <si>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</si>
  <si>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</si>
  <si>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</si>
  <si>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</si>
  <si>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</si>
  <si>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</si>
  <si>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</si>
  <si>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</si>
  <si>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</si>
  <si>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</si>
  <si>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</si>
  <si>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</si>
  <si>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</si>
  <si>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</si>
  <si>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</si>
  <si>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</si>
  <si>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</si>
  <si>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</si>
  <si>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</si>
  <si>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</si>
  <si>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</si>
  <si>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</si>
  <si>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</si>
  <si>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</si>
  <si>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</si>
  <si>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</si>
  <si>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</si>
  <si>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</si>
  <si>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</si>
  <si>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</si>
  <si>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</si>
  <si>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</si>
  <si>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</si>
  <si>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</si>
  <si>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</si>
  <si>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</si>
  <si>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</si>
  <si>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</si>
  <si>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</si>
  <si>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</si>
  <si>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</si>
  <si>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</si>
  <si>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</si>
  <si>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</si>
  <si>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</si>
  <si>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</si>
  <si>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</si>
  <si>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</si>
  <si>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</si>
  <si>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</si>
  <si>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</si>
  <si>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</si>
  <si>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</si>
  <si>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</si>
  <si>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</si>
  <si>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</si>
  <si>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</si>
  <si>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</si>
  <si>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</si>
  <si>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</si>
  <si>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</si>
  <si>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</si>
  <si>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</si>
  <si>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</si>
  <si>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</si>
  <si>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</si>
  <si>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</si>
  <si>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</si>
  <si>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</si>
  <si>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</si>
  <si>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</si>
  <si>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</si>
  <si>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</si>
  <si>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</si>
  <si>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</si>
  <si>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</si>
  <si>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</si>
  <si>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</si>
  <si>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</si>
  <si>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</si>
  <si>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</si>
  <si>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</si>
  <si>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</si>
  <si>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</si>
  <si>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</si>
  <si>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</si>
  <si>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</si>
  <si>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</si>
  <si>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</si>
  <si>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</si>
  <si>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</si>
  <si>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</si>
  <si>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</si>
  <si>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</si>
  <si>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</si>
  <si>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</si>
  <si>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</si>
  <si>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</si>
  <si>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</si>
  <si>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</si>
  <si>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</si>
  <si>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</si>
  <si>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</si>
  <si>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</si>
  <si>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</si>
  <si>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</si>
  <si>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</si>
  <si>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</si>
  <si>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</si>
  <si>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</si>
  <si>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</si>
  <si>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</si>
  <si>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</si>
  <si>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</si>
  <si>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</si>
  <si>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</si>
  <si>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</si>
  <si>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</si>
  <si>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</si>
  <si>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</si>
  <si>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</si>
  <si>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</si>
  <si>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</si>
  <si>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</si>
  <si>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</si>
  <si>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</si>
  <si>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</si>
  <si>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</si>
  <si>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</si>
  <si>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</si>
  <si>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</si>
  <si>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</si>
  <si>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</si>
  <si>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</si>
  <si>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</si>
  <si>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</si>
  <si>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</si>
  <si>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</si>
  <si>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</si>
  <si>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</si>
  <si>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</si>
  <si>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</si>
  <si>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</si>
  <si>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</si>
  <si>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</si>
  <si>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</si>
  <si>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</si>
  <si>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</si>
  <si>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</si>
  <si>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</si>
  <si>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</si>
  <si>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</si>
  <si>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</si>
  <si>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</si>
  <si>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</si>
  <si>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</si>
  <si>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</si>
  <si>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</si>
  <si>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</si>
  <si>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</si>
  <si>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</si>
  <si>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</si>
  <si>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</si>
  <si>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</si>
  <si>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</si>
  <si>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</si>
  <si>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</si>
  <si>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</si>
  <si>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</si>
  <si>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</si>
  <si>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</si>
  <si>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</si>
  <si>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</si>
  <si>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</si>
  <si>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</si>
  <si>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</si>
  <si>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</si>
  <si>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</si>
  <si>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</si>
  <si>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</si>
  <si>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</si>
  <si>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</si>
  <si>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</si>
  <si>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</si>
  <si>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</si>
  <si>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</si>
  <si>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</si>
  <si>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</si>
  <si>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</si>
  <si>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</si>
  <si>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</si>
  <si>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</si>
  <si>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</si>
  <si>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</si>
  <si>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</si>
  <si>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</si>
  <si>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</si>
  <si>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</si>
  <si>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</si>
  <si>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</si>
  <si>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</si>
  <si>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</si>
  <si>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</si>
  <si>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</si>
  <si>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</si>
  <si>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</si>
  <si>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</si>
  <si>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</si>
  <si>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</si>
  <si>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</si>
  <si>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</si>
  <si>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</si>
  <si>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</si>
  <si>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</si>
  <si>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</si>
  <si>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</si>
  <si>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</si>
  <si>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</si>
  <si>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</si>
  <si>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</si>
  <si>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</si>
  <si>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</si>
  <si>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</si>
  <si>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</si>
  <si>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</si>
  <si>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</si>
  <si>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</si>
  <si>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</si>
  <si>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</si>
  <si>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</si>
  <si>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</si>
  <si>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</si>
  <si>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</si>
  <si>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</si>
  <si>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</si>
  <si>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</si>
  <si>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</si>
  <si>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</si>
  <si>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</si>
  <si>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</si>
  <si>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</si>
  <si>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</si>
  <si>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</si>
  <si>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</si>
  <si>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</si>
  <si>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</si>
  <si>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</si>
  <si>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</si>
  <si>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</si>
  <si>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</si>
  <si>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</si>
  <si>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</si>
  <si>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</si>
  <si>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</si>
  <si>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</si>
  <si>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</si>
  <si>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</si>
  <si>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</si>
  <si>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</si>
  <si>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</si>
  <si>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</si>
  <si>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</si>
  <si>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</si>
  <si>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</si>
  <si>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</si>
  <si>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</si>
  <si>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</si>
  <si>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</si>
  <si>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</si>
  <si>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</si>
  <si>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</si>
  <si>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</si>
  <si>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</si>
  <si>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</si>
  <si>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</si>
  <si>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</si>
  <si>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</si>
  <si>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</si>
  <si>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</si>
  <si>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</si>
  <si>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</si>
  <si>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</si>
  <si>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</si>
  <si>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</si>
  <si>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</si>
  <si>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</si>
  <si>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</si>
  <si>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</si>
  <si>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</si>
  <si>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</si>
  <si>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</si>
  <si>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</si>
  <si>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</si>
  <si>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</si>
  <si>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</si>
  <si>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</si>
  <si>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</si>
  <si>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</si>
  <si>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</si>
  <si>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</si>
  <si>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</si>
  <si>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</si>
  <si>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</si>
  <si>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</si>
  <si>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</si>
  <si>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</si>
  <si>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</si>
  <si>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</si>
  <si>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</si>
  <si>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</si>
  <si>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</si>
  <si>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</si>
  <si>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</si>
  <si>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</si>
  <si>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</si>
  <si>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</si>
  <si>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</si>
  <si>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</si>
  <si>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</si>
  <si>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</si>
  <si>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</si>
  <si>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</si>
  <si>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</si>
  <si>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</si>
  <si>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</si>
  <si>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</si>
  <si>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</si>
  <si>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</si>
  <si>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</si>
  <si>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</si>
  <si>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</si>
  <si>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</si>
  <si>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</si>
  <si>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</si>
  <si>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</si>
  <si>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</si>
  <si>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</si>
  <si>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</si>
  <si>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</si>
  <si>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</si>
  <si>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</si>
  <si>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</si>
  <si>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</si>
  <si>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</si>
  <si>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</si>
  <si>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</si>
  <si>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</si>
  <si>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</si>
  <si>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</si>
  <si>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</si>
  <si>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</si>
  <si>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</si>
  <si>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</si>
  <si>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</si>
  <si>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</si>
  <si>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</si>
  <si>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</si>
  <si>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</si>
  <si>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</si>
  <si>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</si>
  <si>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</si>
  <si>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</si>
  <si>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</si>
  <si>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</si>
  <si>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</si>
  <si>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</si>
  <si>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</si>
  <si>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</si>
  <si>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</si>
  <si>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</si>
  <si>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</si>
  <si>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</si>
  <si>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</si>
  <si>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</si>
  <si>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</si>
  <si>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</si>
  <si>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</si>
  <si>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</si>
  <si>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</si>
  <si>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</si>
  <si>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</si>
  <si>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</si>
  <si>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</si>
  <si>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</si>
  <si>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</si>
  <si>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</si>
  <si>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</si>
  <si>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</si>
  <si>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</si>
  <si>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</si>
  <si>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</si>
  <si>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</si>
  <si>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</si>
  <si>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</si>
  <si>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</si>
  <si>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</si>
  <si>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</si>
  <si>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</si>
  <si>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</si>
  <si>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</si>
  <si>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</si>
  <si>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</si>
  <si>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</si>
  <si>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</si>
  <si>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</si>
  <si>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</si>
  <si>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</si>
  <si>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</si>
  <si>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</si>
  <si>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</si>
  <si>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</si>
  <si>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</si>
  <si>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</si>
  <si>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</si>
  <si>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</si>
  <si>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</si>
  <si>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</si>
  <si>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</si>
  <si>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</si>
  <si>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</si>
  <si>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</si>
  <si>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</si>
  <si>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</si>
  <si>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</si>
  <si>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</si>
  <si>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</si>
  <si>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</si>
  <si>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</si>
  <si>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</si>
  <si>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</si>
  <si>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</si>
  <si>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</si>
  <si>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</si>
  <si>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</si>
  <si>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</si>
  <si>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</si>
  <si>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</si>
  <si>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</si>
  <si>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</si>
  <si>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</si>
  <si>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</si>
  <si>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</si>
  <si>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</si>
  <si>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</si>
  <si>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</si>
  <si>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</si>
  <si>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</si>
  <si>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</si>
  <si>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</si>
  <si>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</si>
  <si>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</si>
  <si>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</si>
  <si>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</si>
  <si>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</si>
  <si>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</si>
  <si>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</si>
  <si>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</si>
  <si>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</si>
  <si>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</si>
  <si>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</si>
  <si>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</si>
  <si>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</si>
  <si>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</si>
  <si>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</si>
  <si>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</si>
  <si>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</si>
  <si>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</si>
  <si>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</si>
  <si>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</si>
  <si>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</si>
  <si>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</si>
  <si>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</si>
  <si>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</si>
  <si>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</si>
  <si>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</si>
  <si>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</si>
  <si>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</si>
  <si>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</si>
  <si>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</si>
  <si>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</si>
  <si>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</si>
  <si>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</si>
  <si>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</si>
  <si>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</si>
  <si>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</si>
  <si>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</si>
  <si>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</si>
  <si>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</si>
  <si>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</si>
  <si>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</si>
  <si>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</si>
  <si>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</si>
  <si>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</si>
  <si>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</si>
  <si>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</si>
  <si>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</si>
  <si>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</si>
  <si>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</si>
  <si>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</si>
  <si>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</si>
  <si>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</si>
  <si>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</si>
  <si>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</si>
  <si>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</si>
  <si>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</si>
  <si>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</si>
  <si>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</si>
  <si>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</si>
  <si>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</si>
  <si>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</si>
  <si>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</si>
  <si>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</si>
  <si>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</si>
  <si>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</si>
  <si>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</si>
  <si>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</si>
  <si>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</si>
  <si>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</si>
  <si>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</si>
  <si>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</si>
  <si>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</si>
  <si>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</si>
  <si>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</si>
  <si>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</si>
  <si>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</si>
  <si>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</si>
  <si>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</si>
  <si>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</si>
  <si>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</si>
  <si>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</si>
  <si>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</si>
  <si>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</si>
  <si>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</si>
  <si>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</si>
  <si>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</si>
  <si>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</si>
  <si>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</si>
  <si>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</si>
  <si>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</si>
  <si>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</si>
  <si>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</si>
  <si>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</si>
  <si>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</si>
  <si>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</si>
  <si>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</si>
  <si>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</si>
  <si>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</si>
  <si>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</si>
  <si>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</si>
  <si>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</si>
  <si>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</si>
  <si>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</si>
  <si>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</si>
  <si>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</si>
  <si>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</si>
  <si>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</si>
  <si>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</si>
  <si>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</si>
  <si>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</si>
  <si>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</si>
  <si>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</si>
  <si>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</si>
  <si>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</si>
  <si>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</si>
  <si>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</si>
  <si>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</si>
  <si>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</si>
  <si>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</si>
  <si>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</si>
  <si>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</si>
  <si>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</si>
  <si>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</si>
  <si>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</si>
  <si>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</si>
  <si>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</si>
  <si>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</si>
  <si>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</si>
  <si>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</si>
  <si>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</si>
  <si>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</si>
  <si>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</si>
  <si>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</si>
  <si>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</si>
  <si>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</si>
  <si>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</si>
  <si>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</si>
  <si>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</si>
  <si>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</si>
  <si>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</si>
  <si>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</si>
  <si>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</si>
  <si>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</si>
  <si>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</si>
  <si>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</si>
  <si>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</si>
  <si>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</si>
  <si>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</si>
  <si>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</si>
  <si>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</si>
  <si>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</si>
  <si>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</si>
  <si>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</si>
  <si>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</si>
  <si>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</si>
  <si>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</si>
  <si>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</si>
  <si>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</si>
  <si>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</si>
  <si>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</si>
  <si>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</si>
  <si>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</si>
  <si>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</si>
  <si>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</si>
  <si>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</si>
  <si>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</si>
  <si>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</si>
  <si>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</si>
  <si>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</si>
  <si>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</si>
  <si>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</si>
  <si>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</si>
  <si>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</si>
  <si>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</si>
  <si>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</si>
  <si>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</si>
  <si>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</si>
  <si>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</si>
  <si>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</si>
  <si>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</si>
  <si>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</si>
  <si>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</si>
  <si>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</si>
  <si>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</si>
  <si>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</si>
  <si>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</si>
  <si>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</si>
  <si>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</si>
  <si>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</si>
  <si>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</si>
  <si>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</si>
  <si>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</si>
  <si>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</si>
  <si>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</si>
  <si>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</si>
  <si>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</si>
  <si>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</si>
  <si>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</si>
  <si>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</si>
  <si>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</si>
  <si>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</si>
  <si>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</si>
  <si>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</si>
  <si>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</si>
  <si>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</si>
  <si>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</si>
  <si>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</si>
  <si>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</si>
  <si>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</si>
  <si>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</si>
  <si>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</si>
  <si>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</si>
  <si>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</si>
  <si>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</si>
  <si>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</si>
  <si>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</si>
  <si>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</si>
  <si>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</si>
  <si>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</si>
  <si>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</si>
  <si>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</si>
  <si>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</si>
  <si>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</si>
  <si>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</si>
  <si>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</si>
  <si>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</si>
  <si>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</si>
  <si>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</si>
  <si>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</si>
  <si>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</si>
  <si>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</si>
  <si>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</si>
  <si>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</si>
  <si>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</si>
  <si>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</si>
  <si>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</si>
  <si>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</si>
  <si>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</si>
  <si>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</si>
  <si>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</si>
  <si>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</si>
  <si>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</si>
  <si>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</si>
  <si>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</si>
  <si>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</si>
  <si>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</si>
  <si>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</si>
  <si>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</si>
  <si>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</si>
  <si>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</si>
  <si>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</si>
  <si>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</si>
  <si>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</si>
  <si>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</si>
  <si>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</si>
  <si>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</si>
  <si>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</si>
  <si>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</si>
  <si>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</si>
  <si>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</si>
  <si>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</si>
  <si>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</si>
  <si>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</si>
  <si>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</si>
  <si>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</si>
  <si>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</si>
  <si>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</si>
  <si>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</si>
  <si>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</si>
  <si>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</si>
  <si>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</si>
  <si>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</si>
  <si>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</si>
  <si>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</si>
  <si>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</si>
  <si>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</si>
  <si>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</si>
  <si>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</si>
  <si>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</si>
  <si>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</si>
  <si>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</si>
  <si>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</si>
  <si>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</si>
  <si>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</si>
  <si>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</si>
  <si>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</si>
  <si>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</si>
  <si>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</si>
  <si>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</si>
  <si>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</si>
  <si>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</si>
  <si>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</si>
  <si>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</si>
  <si>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</si>
  <si>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</si>
  <si>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</si>
  <si>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</si>
  <si>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</si>
  <si>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</si>
  <si>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</si>
  <si>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</si>
  <si>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</si>
  <si>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</si>
  <si>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</si>
  <si>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</si>
  <si>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</si>
  <si>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</si>
  <si>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</si>
  <si>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</si>
  <si>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</si>
  <si>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</si>
  <si>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</si>
  <si>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</si>
  <si>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</si>
  <si>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</si>
  <si>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</si>
  <si>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</si>
  <si>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</si>
  <si>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</si>
  <si>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</si>
  <si>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</si>
  <si>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</si>
  <si>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</si>
  <si>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</si>
  <si>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</si>
  <si>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</si>
  <si>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</si>
  <si>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</si>
  <si>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</si>
  <si>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</si>
  <si>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</si>
  <si>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</si>
  <si>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</si>
  <si>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</si>
  <si>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</si>
  <si>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</si>
  <si>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</si>
  <si>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</si>
  <si>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</si>
  <si>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</si>
  <si>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</si>
  <si>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</si>
  <si>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</si>
  <si>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</si>
  <si>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</si>
  <si>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</si>
  <si>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</si>
  <si>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</si>
  <si>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</si>
  <si>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</si>
  <si>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</si>
  <si>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</si>
  <si>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</si>
  <si>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</si>
  <si>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</si>
  <si>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</si>
  <si>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</si>
  <si>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</si>
  <si>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</si>
  <si>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</si>
  <si>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</si>
  <si>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</si>
  <si>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</si>
  <si>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</si>
  <si>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</si>
  <si>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</si>
  <si>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</si>
  <si>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</si>
  <si>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</si>
  <si>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</si>
  <si>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</si>
  <si>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</si>
  <si>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</si>
  <si>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</si>
  <si>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</si>
  <si>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</si>
  <si>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</si>
  <si>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</si>
  <si>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</si>
  <si>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</si>
  <si>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</si>
  <si>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</si>
  <si>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</si>
  <si>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</si>
  <si>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</si>
  <si>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</si>
  <si>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</si>
  <si>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</si>
  <si>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</si>
  <si>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</si>
  <si>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</si>
  <si>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</si>
  <si>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</si>
  <si>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</si>
  <si>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</si>
  <si>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</si>
  <si>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</si>
  <si>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</si>
  <si>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</si>
  <si>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</si>
  <si>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</si>
  <si>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</si>
  <si>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</si>
  <si>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</si>
  <si>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</si>
  <si>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</si>
  <si>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</si>
  <si>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</si>
  <si>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</si>
  <si>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</si>
  <si>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</si>
  <si>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</si>
  <si>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</si>
  <si>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</si>
  <si>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</si>
  <si>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</si>
  <si>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</si>
  <si>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</si>
  <si>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</si>
  <si>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</si>
  <si>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</si>
  <si>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</si>
  <si>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</si>
  <si>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</si>
  <si>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</si>
  <si>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</si>
  <si>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</si>
  <si>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</si>
  <si>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</si>
  <si>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</si>
  <si>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</si>
  <si>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</si>
  <si>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</si>
  <si>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</si>
  <si>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</si>
  <si>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</si>
  <si>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</si>
  <si>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</si>
  <si>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</si>
  <si>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</si>
  <si>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</si>
  <si>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</si>
  <si>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</si>
  <si>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</si>
  <si>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</si>
  <si>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</si>
  <si>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</si>
  <si>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</si>
  <si>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</si>
  <si>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</si>
  <si>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</si>
  <si>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</si>
  <si>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</si>
  <si>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</si>
  <si>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</si>
  <si>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</si>
  <si>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</si>
  <si>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</si>
  <si>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</si>
  <si>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</si>
  <si>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</si>
  <si>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</si>
  <si>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</si>
  <si>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</si>
  <si>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</si>
  <si>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</si>
  <si>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</si>
  <si>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</si>
  <si>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</si>
  <si>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</si>
  <si>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</si>
  <si>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</si>
  <si>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</si>
  <si>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</si>
  <si>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</si>
  <si>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</si>
  <si>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</si>
  <si>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</si>
  <si>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</si>
  <si>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</si>
  <si>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</si>
  <si>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</si>
  <si>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</si>
  <si>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</si>
  <si>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</si>
  <si>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</si>
  <si>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</si>
  <si>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</si>
  <si>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</si>
  <si>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</si>
  <si>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</si>
  <si>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</si>
  <si>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</si>
  <si>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</si>
  <si>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</si>
  <si>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</si>
  <si>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</si>
  <si>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</si>
  <si>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</si>
  <si>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</si>
  <si>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</si>
  <si>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</si>
  <si>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</si>
  <si>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</si>
  <si>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</si>
  <si>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</si>
  <si>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</si>
  <si>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</si>
  <si>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</si>
  <si>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</si>
  <si>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</si>
  <si>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</si>
  <si>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</si>
  <si>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</si>
  <si>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</si>
  <si>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</si>
  <si>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</si>
  <si>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</si>
  <si>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</si>
  <si>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</si>
  <si>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</si>
  <si>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</si>
  <si>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</si>
  <si>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</si>
  <si>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</si>
  <si>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</si>
  <si>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</si>
  <si>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</si>
  <si>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</si>
  <si>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</si>
  <si>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</si>
  <si>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</si>
  <si>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</si>
  <si>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</si>
  <si>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</si>
  <si>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</si>
  <si>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</si>
  <si>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</si>
  <si>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</si>
  <si>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</si>
  <si>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</si>
  <si>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</si>
  <si>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</si>
  <si>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</si>
  <si>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</si>
  <si>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</si>
  <si>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</si>
  <si>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</si>
  <si>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</si>
  <si>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</si>
  <si>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</si>
  <si>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</si>
  <si>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</si>
  <si>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</si>
  <si>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</si>
  <si>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</si>
  <si>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</si>
  <si>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</si>
  <si>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</si>
  <si>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</si>
  <si>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</si>
  <si>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</si>
  <si>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</si>
  <si>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</si>
  <si>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</si>
  <si>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</si>
  <si>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</si>
  <si>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</si>
  <si>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</si>
  <si>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</si>
  <si>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</si>
  <si>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</si>
  <si>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</si>
  <si>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</si>
  <si>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</si>
  <si>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</si>
  <si>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</si>
  <si>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</si>
  <si>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</si>
  <si>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</si>
  <si>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</si>
  <si>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</si>
  <si>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</si>
  <si>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</si>
  <si>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</si>
  <si>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</si>
  <si>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</si>
  <si>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</si>
  <si>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</si>
  <si>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</si>
  <si>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</si>
  <si>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</si>
  <si>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</si>
  <si>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</si>
  <si>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</si>
  <si>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</si>
  <si>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</si>
  <si>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</si>
  <si>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</si>
  <si>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</si>
  <si>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</si>
  <si>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</si>
  <si>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</si>
  <si>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</si>
  <si>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</si>
  <si>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</si>
  <si>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</si>
  <si>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</si>
  <si>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</si>
  <si>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</si>
  <si>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</si>
  <si>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</si>
  <si>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</si>
  <si>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</si>
  <si>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</si>
  <si>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</si>
  <si>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</si>
  <si>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</si>
  <si>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</si>
  <si>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</si>
  <si>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</si>
  <si>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</si>
  <si>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</si>
  <si>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</si>
  <si>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</si>
  <si>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</si>
  <si>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</si>
  <si>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</si>
  <si>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</si>
  <si>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</si>
  <si>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</si>
  <si>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</si>
  <si>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</si>
  <si>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</si>
  <si>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</si>
  <si>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</si>
  <si>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</si>
  <si>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</si>
  <si>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</si>
  <si>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</si>
  <si>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</si>
  <si>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</si>
  <si>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</si>
  <si>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</si>
  <si>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</si>
  <si>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</si>
  <si>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</si>
  <si>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</si>
  <si>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</si>
  <si>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</si>
  <si>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</si>
  <si>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</si>
  <si>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</si>
  <si>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</si>
  <si>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</si>
  <si>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</si>
  <si>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</si>
  <si>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</si>
  <si>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</si>
  <si>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</si>
  <si>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</si>
  <si>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</si>
  <si>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</si>
  <si>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</si>
  <si>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</si>
  <si>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</si>
  <si>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</si>
  <si>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</si>
  <si>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</si>
  <si>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</si>
  <si>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</si>
  <si>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</si>
  <si>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</si>
  <si>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</si>
  <si>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</si>
  <si>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</si>
  <si>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</si>
  <si>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</si>
  <si>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</si>
  <si>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</si>
  <si>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</si>
  <si>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</si>
  <si>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</si>
  <si>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</si>
  <si>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</si>
  <si>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</si>
  <si>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</si>
  <si>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</si>
  <si>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</si>
  <si>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</si>
  <si>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</si>
  <si>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</si>
  <si>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</si>
  <si>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</si>
  <si>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</si>
  <si>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</si>
  <si>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</si>
  <si>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</si>
  <si>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</si>
  <si>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</si>
  <si>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</si>
  <si>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</si>
  <si>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</si>
  <si>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</si>
  <si>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</si>
  <si>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</si>
  <si>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</si>
  <si>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</si>
  <si>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</si>
  <si>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</si>
  <si>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</si>
  <si>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</si>
  <si>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</si>
  <si>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</si>
  <si>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</si>
  <si>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</si>
  <si>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</si>
  <si>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</si>
  <si>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</si>
  <si>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</si>
  <si>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</si>
  <si>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</si>
  <si>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</si>
  <si>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</si>
  <si>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</si>
  <si>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</si>
  <si>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</si>
  <si>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</si>
  <si>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</si>
  <si>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</si>
  <si>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</si>
  <si>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</si>
  <si>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</si>
  <si>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</si>
  <si>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</si>
  <si>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</si>
  <si>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</si>
  <si>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</si>
  <si>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</si>
  <si>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</si>
  <si>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</si>
  <si>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</si>
  <si>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</si>
  <si>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</si>
  <si>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</si>
  <si>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</si>
  <si>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</si>
  <si>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</si>
  <si>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</si>
  <si>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</si>
  <si>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</si>
  <si>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</si>
  <si>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</si>
  <si>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</si>
  <si>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</si>
  <si>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</si>
  <si>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</si>
  <si>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</si>
  <si>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</si>
  <si>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</si>
  <si>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</si>
  <si>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</si>
  <si>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</si>
  <si>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</si>
  <si>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</si>
  <si>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</si>
  <si>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</si>
  <si>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</si>
  <si>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</si>
  <si>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</si>
  <si>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</si>
  <si>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</si>
  <si>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</si>
  <si>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</si>
  <si>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</si>
  <si>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</si>
  <si>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</si>
  <si>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</si>
  <si>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</si>
  <si>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</si>
  <si>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</si>
  <si>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</si>
  <si>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</si>
  <si>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</si>
  <si>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</si>
  <si>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</si>
  <si>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</si>
  <si>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</si>
  <si>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</si>
  <si>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</si>
  <si>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</si>
  <si>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</si>
  <si>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</si>
  <si>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</si>
  <si>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</si>
  <si>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</si>
  <si>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</si>
  <si>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</si>
  <si>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</si>
  <si>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</si>
  <si>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</si>
  <si>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</si>
  <si>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</si>
  <si>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</si>
  <si>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</si>
  <si>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</si>
  <si>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</si>
  <si>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</si>
  <si>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</si>
  <si>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</si>
  <si>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</si>
  <si>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</si>
  <si>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</si>
  <si>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</si>
  <si>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</si>
  <si>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</si>
  <si>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</si>
  <si>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</si>
  <si>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</si>
  <si>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</si>
  <si>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</si>
  <si>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</si>
  <si>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</si>
  <si>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</si>
  <si>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</si>
  <si>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</si>
  <si>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</si>
  <si>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</si>
  <si>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</si>
  <si>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</si>
  <si>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</si>
  <si>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</si>
  <si>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</si>
  <si>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</si>
  <si>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</si>
  <si>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</si>
  <si>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</si>
  <si>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</si>
  <si>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</si>
  <si>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</si>
  <si>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</si>
  <si>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</si>
  <si>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</si>
  <si>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</si>
  <si>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</si>
  <si>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</si>
  <si>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</si>
  <si>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</si>
  <si>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</si>
  <si>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</si>
  <si>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</si>
  <si>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</si>
  <si>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</si>
  <si>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</si>
  <si>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</si>
  <si>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</si>
  <si>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</si>
  <si>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</si>
  <si>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</si>
  <si>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</si>
  <si>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</si>
  <si>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</si>
  <si>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</si>
  <si>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</si>
  <si>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</si>
  <si>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</si>
  <si>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</si>
  <si>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</si>
  <si>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</si>
  <si>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</si>
  <si>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</si>
  <si>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</si>
  <si>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</si>
  <si>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</si>
  <si>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</si>
  <si>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</si>
  <si>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</si>
  <si>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</si>
  <si>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</si>
  <si>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</si>
  <si>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</si>
  <si>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</si>
  <si>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</si>
  <si>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</si>
  <si>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</si>
  <si>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</si>
  <si>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</si>
  <si>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</si>
  <si>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</si>
  <si>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</si>
  <si>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</si>
  <si>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</si>
  <si>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</si>
  <si>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</si>
  <si>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</si>
  <si>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</si>
  <si>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</si>
  <si>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</si>
  <si>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</si>
  <si>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</si>
  <si>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</si>
  <si>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</si>
  <si>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</si>
  <si>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</si>
  <si>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</si>
  <si>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</si>
  <si>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</si>
  <si>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</si>
  <si>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</si>
  <si>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</si>
  <si>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</si>
  <si>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</si>
  <si>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</si>
  <si>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</si>
  <si>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</si>
  <si>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</si>
  <si>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</si>
  <si>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</si>
  <si>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</si>
  <si>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</si>
  <si>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</si>
  <si>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</si>
  <si>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</si>
  <si>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</si>
  <si>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</si>
  <si>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</si>
  <si>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</si>
  <si>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</si>
  <si>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</si>
  <si>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</si>
  <si>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</si>
  <si>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</si>
  <si>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</si>
  <si>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</si>
  <si>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</si>
  <si>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</si>
  <si>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</si>
  <si>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</si>
  <si>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</si>
  <si>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</si>
  <si>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</si>
  <si>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</si>
  <si>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</si>
  <si>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</si>
  <si>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</si>
  <si>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</si>
  <si>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</si>
  <si>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</si>
  <si>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</si>
  <si>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</si>
  <si>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</si>
  <si>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</si>
  <si>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</si>
  <si>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</si>
  <si>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</si>
  <si>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</si>
  <si>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</si>
  <si>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</si>
  <si>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</si>
  <si>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</si>
  <si>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</si>
  <si>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</si>
  <si>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</si>
  <si>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</si>
  <si>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</si>
  <si>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</si>
  <si>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</si>
  <si>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</si>
  <si>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</si>
  <si>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</si>
  <si>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</si>
  <si>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</si>
  <si>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</si>
  <si>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</si>
  <si>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</si>
  <si>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</si>
  <si>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</si>
  <si>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</si>
  <si>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</si>
  <si>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</si>
  <si>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</si>
  <si>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</si>
  <si>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</si>
  <si>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</si>
  <si>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</si>
  <si>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</si>
  <si>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</si>
  <si>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</si>
  <si>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</si>
  <si>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</si>
  <si>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</si>
  <si>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</si>
  <si>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</si>
  <si>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</si>
  <si>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</si>
  <si>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</si>
  <si>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</si>
  <si>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</si>
  <si>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</si>
  <si>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</si>
  <si>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</si>
  <si>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</si>
  <si>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</si>
  <si>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</si>
  <si>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</si>
  <si>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</si>
  <si>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</si>
  <si>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</si>
  <si>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</si>
  <si>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</si>
  <si>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</si>
  <si>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</si>
  <si>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</si>
  <si>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</si>
  <si>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</si>
  <si>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</si>
  <si>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</si>
  <si>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</si>
  <si>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</si>
  <si>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</si>
  <si>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</si>
  <si>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</si>
  <si>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</si>
  <si>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</si>
  <si>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</si>
  <si>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</si>
  <si>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</si>
  <si>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</si>
  <si>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</si>
  <si>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</si>
  <si>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</si>
  <si>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</si>
  <si>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</si>
  <si>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</si>
  <si>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</si>
  <si>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</si>
  <si>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</si>
  <si>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</si>
  <si>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</si>
  <si>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</si>
  <si>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</si>
  <si>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</si>
  <si>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</si>
  <si>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</si>
  <si>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</si>
  <si>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</si>
  <si>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</si>
  <si>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</si>
  <si>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</si>
  <si>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</si>
  <si>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</si>
  <si>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</si>
  <si>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</si>
  <si>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</si>
  <si>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</si>
  <si>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</si>
  <si>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</si>
  <si>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</si>
  <si>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</si>
  <si>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</si>
  <si>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</si>
  <si>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</si>
  <si>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</si>
  <si>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</si>
  <si>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</si>
  <si>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</si>
  <si>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</si>
  <si>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</si>
  <si>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</si>
  <si>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</si>
  <si>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</si>
  <si>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</si>
  <si>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</si>
  <si>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</si>
  <si>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</si>
  <si>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</si>
  <si>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</si>
  <si>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</si>
  <si>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</si>
  <si>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</si>
  <si>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</si>
  <si>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</si>
  <si>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</si>
  <si>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</si>
  <si>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</si>
  <si>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</si>
  <si>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</si>
  <si>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</si>
  <si>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</si>
  <si>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</si>
  <si>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</si>
  <si>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</si>
  <si>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</si>
  <si>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</si>
  <si>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</si>
  <si>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</si>
  <si>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</si>
  <si>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</si>
  <si>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</si>
  <si>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</si>
  <si>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</si>
  <si>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</si>
  <si>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</si>
  <si>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</si>
  <si>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</si>
  <si>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</si>
  <si>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</si>
  <si>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</si>
  <si>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</si>
  <si>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</si>
  <si>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</si>
  <si>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</si>
  <si>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</si>
  <si>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</si>
  <si>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</si>
  <si>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</si>
  <si>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</si>
  <si>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</si>
  <si>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</si>
  <si>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</si>
  <si>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</si>
  <si>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</si>
  <si>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</si>
  <si>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</si>
  <si>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</si>
  <si>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</si>
  <si>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</si>
  <si>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</si>
  <si>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</si>
  <si>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</si>
  <si>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</si>
  <si>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</si>
  <si>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</si>
  <si>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</si>
  <si>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</si>
  <si>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</si>
  <si>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</si>
  <si>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</si>
  <si>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</si>
  <si>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</si>
  <si>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</si>
  <si>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</si>
  <si>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</si>
  <si>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</si>
  <si>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</si>
  <si>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</si>
  <si>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</si>
  <si>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</si>
  <si>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</si>
  <si>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</si>
  <si>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</si>
  <si>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</si>
  <si>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</si>
  <si>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</si>
  <si>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</si>
  <si>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</si>
  <si>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</si>
  <si>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</si>
  <si>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</si>
  <si>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</si>
  <si>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</si>
  <si>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</si>
  <si>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</si>
  <si>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</si>
  <si>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</si>
  <si>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</si>
  <si>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</si>
  <si>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</si>
  <si>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</si>
  <si>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</si>
  <si>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</si>
  <si>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</si>
  <si>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</si>
  <si>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</si>
  <si>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</si>
  <si>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</si>
  <si>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</si>
  <si>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</si>
  <si>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</si>
  <si>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</si>
  <si>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</si>
  <si>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</si>
  <si>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</si>
  <si>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</si>
  <si>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</si>
  <si>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</si>
  <si>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</si>
  <si>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</si>
  <si>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</si>
  <si>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</si>
  <si>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</si>
  <si>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</si>
  <si>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</si>
  <si>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</si>
  <si>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</si>
  <si>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</si>
  <si>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</si>
  <si>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</si>
  <si>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</si>
  <si>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</si>
  <si>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</si>
  <si>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</si>
  <si>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</si>
  <si>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</si>
  <si>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</si>
  <si>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</si>
  <si>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</si>
  <si>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</si>
  <si>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</si>
  <si>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</si>
  <si>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</si>
  <si>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</si>
  <si>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</si>
  <si>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</si>
  <si>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</si>
  <si>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</si>
  <si>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</si>
  <si>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</si>
  <si>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</si>
  <si>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</si>
  <si>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</si>
  <si>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</si>
  <si>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</si>
  <si>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</si>
  <si>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</si>
  <si>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</si>
  <si>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</si>
  <si>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</si>
  <si>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</si>
  <si>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</si>
  <si>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</si>
  <si>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</si>
  <si>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</si>
  <si>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</si>
  <si>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</si>
  <si>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</si>
  <si>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</si>
  <si>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</si>
  <si>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</si>
  <si>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</si>
  <si>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</si>
  <si>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</si>
  <si>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</si>
  <si>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</si>
  <si>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</si>
  <si>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</si>
  <si>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</si>
  <si>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</si>
  <si>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</si>
  <si>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</si>
  <si>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</si>
  <si>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</si>
  <si>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</si>
  <si>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</si>
  <si>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</si>
  <si>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</si>
  <si>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</si>
  <si>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</si>
  <si>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</si>
  <si>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</si>
  <si>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</si>
  <si>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</si>
  <si>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</si>
  <si>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</si>
  <si>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</si>
  <si>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</si>
  <si>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</si>
  <si>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</si>
  <si>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</si>
  <si>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</si>
  <si>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</si>
  <si>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</si>
  <si>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</si>
  <si>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</si>
  <si>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</si>
  <si>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</si>
  <si>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</si>
  <si>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</si>
  <si>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</si>
  <si>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</si>
  <si>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</si>
  <si>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</si>
  <si>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</si>
  <si>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</si>
  <si>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</si>
  <si>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</si>
  <si>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</si>
  <si>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</si>
  <si>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</si>
  <si>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</si>
  <si>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</si>
  <si>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</si>
  <si>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</si>
  <si>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</si>
  <si>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</si>
  <si>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</si>
  <si>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</si>
  <si>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</si>
  <si>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</si>
  <si>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</si>
  <si>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</si>
  <si>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</si>
  <si>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</si>
  <si>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</si>
  <si>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</si>
  <si>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</si>
  <si>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</si>
  <si>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</si>
  <si>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</si>
  <si>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</si>
  <si>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</si>
  <si>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</si>
  <si>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</si>
  <si>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</si>
  <si>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</si>
  <si>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</si>
  <si>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</si>
  <si>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</si>
  <si>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</si>
  <si>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</si>
  <si>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</si>
  <si>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</si>
  <si>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</si>
  <si>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</si>
  <si>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</si>
  <si>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</si>
  <si>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</si>
  <si>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</si>
  <si>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</si>
  <si>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</si>
  <si>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</si>
  <si>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</si>
  <si>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</si>
  <si>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</si>
  <si>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</si>
  <si>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</si>
  <si>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</si>
  <si>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</si>
  <si>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</si>
  <si>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</si>
  <si>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</si>
  <si>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</si>
  <si>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</si>
  <si>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</si>
  <si>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</si>
  <si>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</si>
  <si>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</si>
  <si>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</si>
  <si>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</si>
  <si>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</si>
  <si>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</si>
  <si>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</si>
  <si>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</si>
  <si>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</si>
  <si>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</si>
  <si>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</si>
  <si>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</si>
  <si>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</si>
  <si>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</si>
  <si>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</si>
  <si>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</si>
  <si>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</si>
  <si>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</si>
  <si>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</si>
  <si>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</si>
  <si>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</si>
  <si>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</si>
  <si>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</si>
  <si>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</si>
  <si>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</si>
  <si>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</si>
  <si>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</si>
  <si>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</si>
  <si>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</si>
  <si>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</si>
  <si>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</si>
  <si>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</si>
  <si>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</si>
  <si>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</si>
  <si>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</si>
  <si>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</si>
  <si>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</si>
  <si>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</si>
  <si>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</si>
  <si>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</si>
  <si>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</si>
  <si>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</si>
  <si>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</si>
  <si>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</si>
  <si>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</si>
  <si>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</si>
  <si>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</si>
  <si>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</si>
  <si>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</si>
  <si>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</si>
  <si>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</si>
  <si>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</si>
  <si>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</si>
  <si>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</si>
  <si>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</si>
  <si>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</si>
  <si>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</si>
  <si>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</si>
  <si>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</si>
  <si>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</si>
  <si>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</si>
  <si>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</si>
  <si>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</si>
  <si>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</si>
  <si>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</si>
  <si>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</si>
  <si>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</si>
  <si>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</si>
  <si>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</si>
  <si>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</si>
  <si>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</si>
  <si>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</si>
  <si>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</si>
  <si>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</si>
  <si>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</si>
  <si>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</si>
  <si>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</si>
  <si>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</si>
  <si>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</si>
  <si>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</si>
  <si>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</si>
  <si>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</si>
  <si>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</si>
  <si>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</si>
  <si>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</si>
  <si>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</si>
  <si>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</si>
  <si>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</si>
  <si>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</si>
  <si>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</si>
  <si>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</si>
  <si>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</si>
  <si>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</si>
  <si>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</si>
  <si>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</si>
  <si>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</si>
  <si>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</si>
  <si>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</si>
  <si>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</si>
  <si>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</si>
  <si>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</si>
  <si>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</si>
  <si>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</si>
  <si>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</si>
  <si>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</si>
  <si>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</si>
  <si>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</si>
  <si>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</si>
  <si>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</si>
  <si>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</si>
  <si>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</si>
  <si>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</si>
  <si>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</si>
  <si>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</si>
  <si>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</si>
  <si>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</si>
  <si>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</si>
  <si>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</si>
  <si>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</si>
  <si>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</si>
  <si>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</si>
  <si>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</si>
  <si>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</si>
  <si>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</si>
  <si>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</si>
  <si>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</si>
  <si>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</si>
  <si>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</si>
  <si>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</si>
  <si>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</si>
  <si>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</si>
  <si>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</si>
  <si>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</si>
  <si>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</si>
  <si>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</si>
  <si>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</si>
  <si>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</si>
  <si>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</si>
  <si>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</si>
  <si>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</si>
  <si>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</si>
  <si>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</si>
  <si>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</si>
  <si>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</si>
  <si>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</si>
  <si>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</si>
  <si>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</si>
  <si>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</si>
  <si>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</si>
  <si>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</si>
  <si>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</si>
  <si>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</si>
  <si>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</si>
  <si>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</si>
  <si>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</si>
  <si>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</si>
  <si>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</si>
  <si>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</si>
  <si>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</si>
  <si>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</si>
  <si>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</si>
  <si>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</si>
  <si>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</si>
  <si>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</si>
  <si>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</si>
  <si>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</si>
  <si>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</si>
  <si>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</si>
  <si>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</si>
  <si>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</si>
  <si>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</si>
  <si>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</si>
  <si>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</si>
  <si>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</si>
  <si>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</si>
  <si>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</si>
  <si>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</si>
  <si>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</si>
  <si>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</si>
  <si>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</si>
  <si>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</si>
  <si>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</si>
  <si>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</si>
  <si>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</si>
  <si>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</si>
  <si>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</si>
  <si>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</si>
  <si>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</si>
  <si>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</si>
  <si>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</si>
  <si>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</si>
  <si>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</si>
  <si>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</si>
  <si>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</si>
  <si>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</si>
  <si>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</si>
  <si>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</si>
  <si>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</si>
  <si>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</si>
  <si>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</si>
  <si>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</si>
  <si>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</si>
  <si>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</si>
  <si>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</si>
  <si>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</si>
  <si>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</si>
  <si>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</si>
  <si>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</si>
  <si>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</si>
  <si>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</si>
  <si>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</si>
  <si>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</si>
  <si>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</si>
  <si>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</si>
  <si>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</si>
  <si>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</si>
  <si>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</si>
  <si>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</si>
  <si>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</si>
  <si>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</si>
  <si>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</si>
  <si>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</si>
  <si>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</si>
  <si>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</si>
  <si>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</si>
  <si>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</si>
  <si>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</si>
  <si>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</si>
  <si>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</si>
  <si>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</si>
  <si>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</si>
  <si>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</si>
  <si>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</si>
  <si>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</si>
  <si>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</si>
  <si>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</si>
  <si>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</si>
  <si>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</si>
  <si>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</si>
  <si>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</si>
  <si>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</si>
  <si>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</si>
  <si>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</si>
  <si>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</si>
  <si>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</si>
  <si>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</si>
  <si>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</si>
  <si>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</si>
  <si>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</si>
  <si>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</si>
  <si>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</si>
  <si>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</si>
  <si>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</si>
  <si>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</si>
  <si>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</si>
  <si>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</si>
  <si>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</si>
  <si>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</si>
  <si>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</si>
  <si>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</si>
  <si>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</si>
  <si>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</si>
  <si>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</si>
  <si>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</si>
  <si>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</si>
  <si>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</si>
  <si>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</si>
  <si>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</si>
  <si>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</si>
  <si>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</si>
  <si>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</si>
  <si>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</si>
  <si>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</si>
  <si>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</si>
  <si>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</si>
  <si>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</si>
  <si>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</si>
  <si>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</si>
  <si>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</si>
  <si>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</si>
  <si>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</si>
  <si>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</si>
  <si>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</si>
  <si>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</si>
  <si>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</si>
  <si>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</si>
  <si>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</si>
  <si>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</si>
  <si>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</si>
  <si>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</si>
  <si>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</si>
  <si>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</si>
  <si>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</si>
  <si>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</si>
  <si>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</si>
  <si>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</si>
  <si>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</si>
  <si>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</si>
  <si>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</si>
  <si>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</si>
  <si>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</si>
  <si>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</si>
  <si>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</si>
  <si>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</si>
  <si>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</si>
  <si>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</si>
  <si>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</si>
  <si>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</si>
  <si>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</si>
  <si>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</si>
  <si>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</si>
  <si>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</si>
  <si>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</si>
  <si>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</si>
  <si>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</si>
  <si>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</si>
  <si>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</si>
  <si>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</si>
  <si>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</si>
  <si>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</si>
  <si>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</si>
  <si>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</si>
  <si>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</si>
  <si>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</si>
  <si>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</si>
  <si>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</si>
  <si>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</si>
  <si>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</si>
  <si>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</si>
  <si>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</si>
  <si>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</si>
  <si>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</si>
  <si>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</si>
  <si>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</si>
  <si>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</si>
  <si>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</si>
  <si>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</si>
  <si>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</si>
  <si>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</si>
  <si>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</si>
  <si>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</si>
  <si>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</si>
  <si>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</si>
  <si>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</si>
  <si>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</si>
  <si>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</si>
  <si>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</si>
  <si>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</si>
  <si>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</si>
  <si>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</si>
  <si>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</si>
  <si>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</si>
  <si>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</si>
  <si>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</si>
  <si>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</si>
  <si>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</si>
  <si>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</si>
  <si>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</si>
  <si>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</si>
  <si>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</si>
  <si>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</si>
  <si>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</si>
  <si>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</si>
  <si>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</si>
  <si>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</si>
  <si>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</si>
  <si>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</si>
  <si>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</si>
  <si>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</si>
  <si>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</si>
  <si>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</si>
  <si>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</si>
  <si>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</si>
  <si>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</si>
  <si>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</si>
  <si>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</si>
  <si>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</si>
  <si>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</si>
  <si>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</si>
  <si>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</si>
  <si>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</si>
  <si>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</si>
  <si>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</si>
  <si>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</si>
  <si>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</si>
  <si>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</si>
  <si>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</si>
  <si>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</si>
  <si>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</si>
  <si>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</si>
  <si>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</si>
  <si>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</si>
  <si>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</si>
  <si>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</si>
  <si>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</si>
  <si>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</si>
  <si>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</si>
  <si>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</si>
  <si>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</si>
  <si>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</si>
  <si>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</si>
  <si>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</si>
  <si>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</si>
  <si>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</si>
  <si>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</si>
  <si>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</si>
  <si>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</si>
  <si>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</si>
  <si>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</si>
  <si>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</si>
  <si>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</si>
  <si>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</si>
  <si>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</si>
  <si>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</si>
  <si>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</si>
  <si>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</si>
  <si>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</si>
  <si>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</si>
  <si>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</si>
  <si>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</si>
  <si>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</si>
  <si>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</si>
  <si>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</si>
  <si>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</si>
  <si>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</si>
  <si>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</si>
  <si>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</si>
  <si>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</si>
  <si>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</si>
  <si>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</si>
  <si>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</si>
  <si>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</si>
  <si>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</si>
  <si>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</si>
  <si>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</si>
  <si>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</si>
  <si>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</si>
  <si>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</si>
  <si>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</si>
  <si>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</si>
  <si>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</si>
  <si>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</si>
  <si>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</si>
  <si>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</si>
  <si>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</si>
  <si>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</si>
  <si>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</si>
  <si>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</si>
  <si>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</si>
  <si>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</si>
  <si>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</si>
  <si>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</si>
  <si>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</si>
  <si>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</si>
  <si>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</si>
  <si>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</si>
  <si>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</si>
  <si>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</si>
  <si>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</si>
  <si>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</si>
  <si>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</si>
  <si>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</si>
  <si>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</si>
  <si>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</si>
  <si>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</si>
  <si>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</si>
  <si>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</si>
  <si>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</si>
  <si>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</si>
  <si>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</si>
  <si>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</si>
  <si>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</si>
  <si>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</si>
  <si>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</si>
  <si>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</si>
  <si>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</si>
  <si>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</si>
  <si>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</si>
  <si>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</si>
  <si>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</si>
  <si>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</si>
  <si>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</si>
  <si>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</si>
  <si>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</si>
  <si>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</si>
  <si>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</si>
  <si>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</si>
  <si>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</si>
  <si>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</si>
  <si>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</si>
  <si>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</si>
  <si>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</si>
  <si>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</si>
  <si>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</si>
  <si>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</si>
  <si>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</si>
  <si>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</si>
  <si>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</si>
  <si>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</si>
  <si>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</si>
  <si>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</si>
  <si>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</si>
  <si>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</si>
  <si>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</si>
  <si>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</si>
  <si>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</si>
  <si>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</si>
  <si>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</si>
  <si>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</si>
  <si>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</si>
  <si>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</si>
  <si>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</si>
  <si>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</si>
  <si>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</si>
  <si>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</si>
  <si>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</si>
  <si>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</si>
  <si>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</si>
  <si>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</si>
  <si>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</si>
  <si>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</si>
  <si>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</si>
  <si>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</si>
  <si>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</si>
  <si>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</si>
  <si>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</si>
  <si>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</si>
  <si>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</si>
  <si>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</si>
  <si>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</si>
  <si>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</si>
  <si>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</si>
  <si>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</si>
  <si>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</si>
  <si>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</si>
  <si>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</si>
  <si>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</si>
  <si>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</si>
  <si>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</si>
  <si>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</si>
  <si>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</si>
  <si>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</si>
  <si>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</si>
  <si>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</si>
  <si>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</si>
  <si>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</si>
  <si>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</si>
  <si>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</si>
  <si>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</si>
  <si>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</si>
  <si>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</si>
  <si>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</si>
  <si>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</si>
  <si>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</si>
  <si>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</si>
  <si>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</si>
  <si>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</si>
  <si>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</si>
  <si>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</si>
  <si>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</si>
  <si>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</si>
  <si>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</si>
  <si>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</si>
  <si>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</si>
  <si>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</si>
  <si>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</si>
  <si>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</si>
  <si>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</si>
  <si>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</si>
  <si>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</si>
  <si>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</si>
  <si>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</si>
  <si>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</si>
  <si>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</si>
  <si>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</si>
  <si>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</si>
  <si>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</si>
  <si>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</si>
  <si>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</si>
  <si>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</si>
  <si>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</si>
  <si>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</si>
  <si>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</si>
  <si>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</si>
  <si>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</si>
  <si>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</si>
  <si>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</si>
  <si>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</si>
  <si>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</si>
  <si>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</si>
  <si>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</si>
  <si>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</si>
  <si>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</si>
  <si>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</si>
  <si>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</si>
  <si>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</si>
  <si>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</si>
  <si>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</si>
  <si>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</si>
  <si>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</si>
  <si>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</si>
  <si>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</si>
  <si>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</si>
  <si>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</si>
  <si>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</si>
  <si>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</si>
  <si>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</si>
  <si>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</si>
  <si>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</si>
  <si>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</si>
  <si>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</si>
  <si>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</si>
  <si>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</si>
  <si>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</si>
  <si>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</si>
  <si>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</si>
  <si>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</si>
  <si>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</si>
  <si>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</si>
  <si>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</si>
  <si>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</si>
  <si>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</si>
  <si>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</si>
  <si>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</si>
  <si>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</si>
  <si>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</si>
  <si>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</si>
  <si>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</si>
  <si>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</si>
  <si>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</si>
  <si>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</si>
  <si>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</si>
  <si>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</si>
  <si>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</si>
  <si>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</si>
  <si>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</si>
  <si>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</si>
  <si>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</si>
  <si>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</si>
  <si>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</si>
  <si>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</si>
  <si>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</si>
  <si>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</si>
  <si>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</si>
  <si>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</si>
  <si>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</si>
  <si>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</si>
  <si>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</si>
  <si>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</si>
  <si>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</si>
  <si>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</si>
  <si>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</si>
  <si>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</si>
  <si>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</si>
  <si>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</si>
  <si>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</si>
  <si>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</si>
  <si>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</si>
  <si>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</si>
  <si>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</si>
  <si>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</si>
  <si>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</si>
  <si>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</si>
  <si>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</si>
  <si>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</si>
  <si>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</si>
  <si>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</si>
  <si>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</si>
  <si>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</si>
  <si>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</si>
  <si>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</si>
  <si>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</si>
  <si>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</si>
  <si>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</si>
  <si>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</si>
  <si>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</si>
  <si>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</si>
  <si>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</si>
  <si>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</si>
  <si>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</si>
  <si>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</si>
  <si>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</si>
  <si>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</si>
  <si>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</si>
  <si>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</si>
  <si>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</si>
  <si>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</si>
  <si>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</si>
  <si>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</si>
  <si>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</si>
  <si>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</si>
  <si>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</si>
  <si>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</si>
  <si>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</si>
  <si>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</si>
  <si>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</si>
  <si>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</si>
  <si>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</si>
  <si>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</si>
  <si>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</si>
  <si>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</si>
  <si>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</si>
  <si>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</si>
  <si>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</si>
  <si>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</si>
  <si>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</si>
  <si>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</si>
  <si>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</si>
  <si>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</si>
  <si>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</si>
  <si>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</si>
  <si>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</si>
  <si>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</si>
  <si>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</si>
  <si>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</si>
  <si>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</si>
  <si>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</si>
  <si>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</si>
  <si>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</si>
  <si>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</si>
  <si>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</si>
  <si>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</si>
  <si>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</si>
  <si>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</si>
  <si>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</si>
  <si>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</si>
  <si>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</si>
  <si>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</si>
  <si>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</si>
  <si>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</si>
  <si>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</si>
  <si>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</si>
  <si>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</si>
  <si>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</si>
  <si>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</si>
  <si>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</si>
  <si>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</si>
  <si>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</si>
  <si>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</si>
  <si>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</si>
  <si>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</si>
  <si>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</si>
  <si>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</si>
  <si>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</si>
  <si>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</si>
  <si>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</si>
  <si>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</si>
  <si>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</si>
  <si>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</si>
  <si>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</si>
  <si>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</si>
  <si>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</si>
  <si>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</si>
  <si>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</si>
  <si>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</si>
  <si>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</si>
  <si>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</si>
  <si>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</si>
  <si>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</si>
  <si>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</si>
  <si>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</si>
  <si>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</si>
  <si>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</si>
  <si>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</si>
  <si>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</si>
  <si>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</si>
  <si>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</si>
  <si>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</si>
  <si>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</si>
  <si>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</si>
  <si>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</si>
  <si>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</si>
  <si>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</si>
  <si>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</si>
  <si>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</si>
  <si>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</si>
  <si>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</si>
  <si>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</si>
  <si>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</si>
  <si>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</si>
  <si>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</si>
  <si>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</si>
  <si>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</si>
  <si>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</si>
  <si>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</si>
  <si>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</si>
  <si>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</si>
  <si>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</si>
  <si>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</si>
  <si>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</si>
  <si>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</si>
  <si>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</si>
  <si>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</si>
  <si>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</si>
  <si>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</si>
  <si>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</si>
  <si>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</si>
  <si>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</si>
  <si>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</si>
  <si>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</si>
  <si>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</si>
  <si>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</si>
  <si>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</si>
  <si>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</si>
  <si>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</si>
  <si>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</si>
  <si>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</si>
  <si>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</si>
  <si>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</si>
  <si>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</si>
  <si>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</si>
  <si>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</si>
  <si>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</si>
  <si>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</si>
  <si>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</si>
  <si>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</si>
  <si>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</si>
  <si>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</si>
  <si>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</si>
  <si>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</si>
  <si>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</si>
  <si>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</si>
  <si>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</si>
  <si>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</si>
  <si>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</si>
  <si>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</si>
  <si>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</si>
  <si>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</si>
  <si>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</si>
  <si>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</si>
  <si>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</si>
  <si>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</si>
  <si>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</si>
  <si>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</si>
  <si>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</si>
  <si>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</si>
  <si>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</si>
  <si>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</si>
  <si>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</si>
  <si>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</si>
  <si>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</si>
  <si>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</si>
  <si>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</si>
  <si>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</si>
  <si>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</si>
  <si>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</si>
  <si>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</si>
  <si>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</si>
  <si>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</si>
  <si>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</si>
  <si>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</si>
  <si>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</si>
  <si>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</si>
  <si>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</si>
  <si>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</si>
  <si>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</si>
  <si>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</si>
  <si>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</si>
  <si>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</si>
  <si>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</si>
  <si>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</si>
  <si>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</si>
  <si>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</si>
  <si>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</si>
  <si>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</si>
  <si>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</si>
  <si>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</si>
  <si>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</si>
  <si>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</si>
  <si>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</si>
  <si>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</si>
  <si>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</si>
  <si>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</si>
  <si>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</si>
  <si>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</si>
  <si>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</si>
  <si>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</si>
  <si>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</si>
  <si>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</si>
  <si>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</si>
  <si>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</si>
  <si>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</si>
  <si>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</si>
  <si>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</si>
  <si>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</si>
  <si>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</si>
  <si>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</si>
  <si>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</si>
  <si>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</si>
  <si>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</si>
  <si>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</si>
  <si>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</si>
  <si>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</si>
  <si>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</si>
  <si>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</si>
  <si>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</si>
  <si>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</si>
  <si>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</si>
  <si>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</si>
  <si>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</si>
  <si>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</si>
  <si>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</si>
  <si>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</si>
  <si>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</si>
  <si>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</si>
  <si>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</si>
  <si>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</si>
  <si>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</si>
  <si>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</si>
  <si>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</si>
  <si>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</si>
  <si>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</si>
  <si>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</si>
  <si>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</si>
  <si>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</si>
  <si>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</si>
  <si>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</si>
  <si>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</si>
  <si>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</si>
  <si>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</si>
  <si>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</si>
  <si>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</si>
  <si>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</si>
  <si>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</si>
  <si>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</si>
  <si>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</si>
  <si>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</si>
  <si>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</si>
  <si>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</si>
  <si>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</si>
  <si>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</si>
  <si>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</si>
  <si>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</si>
  <si>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</si>
  <si>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</si>
  <si>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</si>
  <si>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</si>
  <si>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</si>
  <si>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</si>
  <si>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</si>
  <si>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</si>
  <si>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</si>
  <si>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</si>
  <si>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</si>
  <si>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</si>
  <si>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</si>
  <si>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</si>
  <si>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</si>
  <si>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</si>
  <si>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</si>
  <si>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</si>
  <si>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</si>
  <si>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</si>
  <si>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</si>
  <si>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</si>
  <si>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</si>
  <si>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</si>
  <si>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</si>
  <si>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</si>
  <si>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</si>
  <si>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</si>
  <si>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</si>
  <si>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</si>
  <si>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</si>
  <si>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</si>
  <si>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</si>
  <si>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</si>
  <si>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</si>
  <si>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</si>
  <si>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</si>
  <si>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</si>
  <si>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</si>
  <si>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</si>
  <si>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</si>
  <si>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</si>
  <si>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</si>
  <si>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</si>
  <si>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</si>
  <si>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</si>
  <si>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</si>
  <si>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</si>
  <si>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</si>
  <si>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</si>
  <si>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</si>
  <si>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</si>
  <si>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</si>
  <si>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</si>
  <si>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</si>
  <si>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</si>
  <si>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</si>
  <si>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</si>
  <si>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</si>
  <si>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</si>
  <si>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</si>
  <si>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</si>
  <si>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</si>
  <si>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</si>
  <si>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</si>
  <si>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</si>
  <si>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</si>
  <si>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</si>
  <si>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</si>
  <si>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</si>
  <si>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</si>
  <si>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</si>
  <si>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</si>
  <si>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</si>
  <si>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</si>
  <si>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</si>
  <si>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</si>
  <si>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</si>
  <si>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</si>
  <si>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</si>
  <si>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</si>
  <si>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</si>
  <si>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</si>
  <si>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</si>
  <si>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</si>
  <si>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</si>
  <si>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</si>
  <si>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</si>
  <si>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</si>
  <si>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</si>
  <si>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</si>
  <si>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</si>
  <si>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</si>
  <si>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</si>
  <si>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</si>
  <si>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</si>
  <si>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</si>
  <si>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</si>
  <si>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</si>
  <si>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</si>
  <si>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</si>
  <si>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</si>
  <si>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</si>
  <si>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</si>
  <si>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</si>
  <si>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</si>
  <si>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</si>
  <si>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</si>
  <si>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</si>
  <si>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</si>
  <si>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</si>
  <si>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</si>
  <si>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</si>
  <si>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</si>
  <si>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</si>
  <si>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</si>
  <si>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</si>
  <si>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</si>
  <si>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</si>
  <si>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</si>
  <si>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</si>
  <si>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</si>
  <si>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</si>
  <si>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</si>
  <si>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</si>
  <si>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</si>
  <si>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</si>
  <si>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</si>
  <si>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</si>
  <si>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</si>
  <si>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</si>
  <si>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</si>
  <si>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</si>
  <si>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</si>
  <si>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</si>
  <si>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</si>
  <si>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</si>
  <si>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</si>
  <si>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</si>
  <si>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</si>
  <si>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</si>
  <si>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</si>
  <si>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</si>
  <si>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</si>
  <si>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</si>
  <si>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</si>
  <si>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</si>
  <si>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</si>
  <si>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</si>
  <si>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</si>
  <si>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</si>
  <si>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</si>
  <si>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</si>
  <si>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</si>
  <si>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</si>
  <si>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</si>
  <si>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</si>
  <si>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</si>
  <si>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</si>
  <si>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</si>
  <si>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</si>
  <si>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</si>
  <si>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</si>
  <si>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</si>
  <si>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</si>
  <si>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</si>
  <si>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</si>
  <si>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</si>
  <si>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</si>
  <si>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</si>
  <si>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</si>
  <si>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</si>
  <si>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</si>
  <si>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</si>
  <si>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</si>
  <si>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</si>
  <si>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</si>
  <si>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</si>
  <si>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</si>
  <si>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</si>
  <si>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</si>
  <si>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</si>
  <si>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</si>
  <si>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</si>
  <si>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</si>
  <si>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</si>
  <si>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</si>
  <si>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</si>
  <si>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</si>
  <si>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</si>
  <si>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</si>
  <si>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</si>
  <si>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</si>
  <si>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</si>
  <si>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</si>
  <si>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</si>
  <si>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</si>
  <si>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</si>
  <si>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</si>
  <si>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</si>
  <si>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</si>
  <si>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</si>
  <si>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</si>
  <si>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</si>
  <si>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</si>
  <si>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</si>
  <si>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</si>
  <si>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</si>
  <si>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</si>
  <si>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</si>
  <si>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</si>
  <si>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</si>
  <si>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</si>
  <si>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</si>
  <si>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</si>
  <si>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</si>
  <si>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</si>
  <si>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</si>
  <si>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</si>
  <si>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</si>
  <si>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</si>
  <si>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</si>
  <si>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</si>
  <si>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</si>
  <si>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</si>
  <si>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</si>
  <si>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</si>
  <si>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</si>
  <si>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</si>
  <si>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</si>
  <si>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</si>
  <si>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</si>
  <si>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</si>
  <si>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</si>
  <si>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</si>
  <si>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</si>
  <si>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</si>
  <si>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</si>
  <si>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</si>
  <si>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</si>
  <si>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</si>
  <si>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</si>
  <si>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</si>
  <si>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</si>
  <si>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</si>
  <si>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</si>
  <si>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</si>
  <si>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</si>
  <si>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</si>
  <si>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</si>
  <si>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</si>
  <si>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</si>
  <si>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</si>
  <si>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</si>
  <si>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</si>
  <si>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</si>
  <si>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</si>
  <si>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</si>
  <si>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</si>
  <si>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</si>
  <si>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</si>
  <si>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</si>
  <si>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</si>
  <si>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</si>
  <si>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</si>
  <si>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</si>
  <si>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</si>
  <si>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</si>
  <si>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</si>
  <si>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</si>
  <si>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</si>
  <si>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</si>
  <si>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</si>
  <si>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</si>
  <si>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</si>
  <si>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</si>
  <si>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</si>
  <si>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</si>
  <si>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</si>
  <si>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</si>
  <si>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</si>
  <si>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</si>
  <si>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</si>
  <si>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</si>
  <si>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</si>
  <si>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</si>
  <si>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</si>
  <si>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</si>
  <si>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</si>
  <si>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</si>
  <si>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</si>
  <si>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</si>
  <si>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</si>
  <si>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</si>
  <si>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</si>
  <si>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</si>
  <si>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</si>
  <si>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</si>
  <si>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</si>
  <si>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</si>
  <si>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</si>
  <si>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</si>
  <si>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</si>
  <si>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</si>
  <si>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</si>
  <si>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</si>
  <si>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</si>
  <si>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</si>
  <si>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</si>
  <si>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</si>
  <si>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</si>
  <si>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</si>
  <si>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</si>
  <si>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</si>
  <si>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</si>
  <si>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</si>
  <si>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</si>
  <si>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</si>
  <si>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</si>
  <si>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</si>
  <si>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</si>
  <si>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</si>
  <si>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</si>
  <si>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</si>
  <si>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</si>
  <si>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</si>
  <si>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</si>
  <si>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</si>
  <si>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</si>
  <si>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</si>
  <si>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</si>
  <si>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</si>
  <si>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</si>
  <si>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</si>
  <si>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</si>
  <si>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</si>
  <si>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</si>
  <si>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</si>
  <si>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</si>
  <si>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</si>
  <si>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</si>
  <si>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</si>
  <si>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</si>
  <si>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</si>
  <si>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</si>
  <si>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</si>
  <si>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</si>
  <si>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</si>
  <si>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</si>
  <si>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</si>
  <si>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</si>
  <si>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</si>
  <si>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</si>
  <si>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</si>
  <si>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</si>
  <si>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</si>
  <si>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</si>
  <si>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</si>
  <si>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</si>
  <si>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</si>
  <si>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</si>
  <si>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</si>
  <si>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</si>
  <si>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</si>
  <si>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</si>
  <si>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</si>
  <si>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</si>
  <si>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</si>
  <si>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</si>
  <si>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</si>
  <si>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</si>
  <si>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</si>
  <si>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</si>
  <si>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</si>
  <si>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</si>
  <si>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</si>
  <si>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</si>
  <si>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</si>
  <si>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</si>
  <si>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</si>
  <si>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</si>
  <si>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</si>
  <si>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</si>
  <si>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</si>
  <si>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</si>
  <si>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</si>
  <si>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</si>
  <si>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</si>
  <si>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</si>
  <si>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</si>
  <si>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</si>
  <si>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</si>
  <si>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</si>
  <si>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</si>
  <si>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</si>
  <si>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</si>
  <si>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</si>
  <si>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</si>
  <si>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</si>
  <si>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</si>
  <si>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</si>
  <si>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</si>
  <si>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</si>
  <si>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</si>
  <si>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</si>
  <si>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</si>
  <si>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</si>
  <si>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</si>
  <si>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</si>
  <si>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</si>
  <si>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</si>
  <si>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</si>
  <si>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</si>
  <si>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</si>
  <si>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</si>
  <si>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</si>
  <si>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</si>
  <si>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</si>
  <si>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</si>
  <si>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</si>
  <si>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</si>
  <si>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</si>
  <si>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</si>
  <si>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</si>
  <si>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</si>
  <si>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</si>
  <si>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</si>
  <si>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</si>
  <si>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</si>
  <si>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</si>
  <si>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</si>
  <si>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</si>
  <si>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</si>
  <si>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</si>
  <si>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</si>
  <si>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</si>
  <si>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</si>
  <si>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</si>
  <si>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</si>
  <si>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</si>
  <si>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</si>
  <si>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</si>
  <si>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</si>
  <si>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</si>
  <si>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</si>
  <si>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</si>
  <si>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</si>
  <si>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</si>
  <si>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</si>
  <si>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</si>
  <si>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</si>
  <si>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</si>
  <si>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</si>
  <si>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</si>
  <si>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</si>
  <si>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</si>
  <si>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</si>
  <si>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</si>
  <si>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</si>
  <si>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</si>
  <si>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</si>
  <si>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</si>
  <si>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</si>
  <si>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</si>
  <si>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</si>
  <si>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</si>
  <si>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</si>
  <si>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</si>
  <si>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</si>
  <si>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</si>
  <si>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</si>
  <si>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</si>
  <si>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</si>
  <si>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</si>
  <si>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</si>
  <si>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</si>
  <si>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</si>
  <si>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</si>
  <si>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</si>
  <si>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</si>
  <si>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</si>
  <si>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</si>
  <si>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</si>
  <si>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</si>
  <si>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</si>
  <si>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</si>
  <si>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</si>
  <si>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</si>
  <si>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</si>
  <si>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</si>
  <si>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</si>
  <si>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</si>
  <si>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</si>
  <si>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</si>
  <si>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</si>
  <si>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</si>
  <si>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</si>
  <si>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</si>
  <si>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</si>
  <si>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</si>
  <si>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</si>
  <si>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</si>
  <si>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</si>
  <si>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</si>
  <si>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</si>
  <si>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</si>
  <si>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</si>
  <si>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</si>
  <si>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</si>
  <si>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</si>
  <si>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</si>
  <si>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</si>
  <si>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</si>
  <si>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</si>
  <si>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</si>
  <si>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</si>
  <si>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</si>
  <si>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</si>
  <si>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</si>
  <si>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</si>
  <si>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</si>
  <si>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</si>
  <si>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</si>
  <si>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</si>
  <si>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</si>
  <si>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</si>
  <si>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</si>
  <si>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</si>
  <si>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</si>
  <si>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</si>
  <si>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</si>
  <si>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</si>
  <si>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</si>
  <si>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</si>
  <si>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</si>
  <si>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</si>
  <si>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</si>
  <si>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</si>
  <si>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</si>
  <si>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</si>
  <si>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</si>
  <si>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</si>
  <si>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</si>
  <si>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</si>
  <si>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</si>
  <si>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</si>
  <si>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</si>
  <si>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</si>
  <si>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</si>
  <si>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</si>
  <si>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</si>
  <si>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</si>
  <si>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</si>
  <si>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</si>
  <si>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</si>
  <si>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</si>
  <si>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</si>
  <si>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</si>
  <si>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</si>
  <si>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</si>
  <si>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</si>
  <si>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</si>
  <si>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</si>
  <si>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</si>
  <si>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</si>
  <si>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</si>
  <si>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</si>
  <si>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</si>
  <si>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</si>
  <si>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</si>
  <si>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</si>
  <si>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</si>
  <si>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</si>
  <si>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</si>
  <si>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</si>
  <si>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</si>
  <si>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</si>
  <si>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</si>
  <si>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</si>
  <si>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</si>
  <si>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</si>
  <si>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</si>
  <si>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</si>
  <si>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</si>
  <si>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</si>
  <si>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</si>
  <si>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</si>
  <si>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</si>
  <si>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</si>
  <si>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</si>
  <si>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</si>
  <si>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</si>
  <si>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</si>
  <si>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</si>
  <si>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</si>
  <si>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</si>
  <si>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</si>
  <si>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</si>
  <si>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</si>
  <si>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</si>
  <si>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</si>
  <si>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</si>
  <si>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</si>
  <si>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</si>
  <si>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</si>
  <si>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</si>
  <si>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</si>
  <si>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</si>
  <si>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</si>
  <si>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</si>
  <si>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</si>
  <si>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</si>
  <si>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</si>
  <si>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</si>
  <si>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</si>
  <si>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</si>
  <si>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</si>
  <si>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</si>
  <si>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</si>
  <si>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</si>
  <si>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</si>
  <si>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</si>
  <si>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</si>
  <si>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</si>
  <si>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</si>
  <si>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</si>
  <si>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</si>
  <si>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</si>
  <si>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</si>
  <si>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</si>
  <si>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</si>
  <si>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</si>
  <si>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</si>
  <si>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</si>
  <si>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</si>
  <si>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</si>
  <si>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</si>
  <si>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</si>
  <si>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</si>
  <si>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</si>
  <si>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</si>
  <si>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</si>
  <si>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</si>
  <si>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</si>
  <si>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</si>
  <si>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</si>
  <si>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</si>
  <si>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</si>
  <si>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</si>
  <si>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</si>
  <si>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</si>
  <si>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</si>
  <si>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</si>
  <si>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</si>
  <si>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</si>
  <si>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</si>
  <si>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</si>
  <si>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</si>
  <si>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</si>
  <si>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</si>
  <si>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</si>
  <si>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</si>
  <si>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</si>
  <si>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</si>
  <si>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</si>
  <si>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</si>
  <si>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</si>
  <si>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</si>
  <si>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</si>
  <si>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</si>
  <si>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</si>
  <si>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</si>
  <si>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</si>
  <si>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</si>
  <si>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</si>
  <si>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</si>
  <si>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</si>
  <si>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</si>
  <si>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</si>
  <si>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</si>
  <si>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</si>
  <si>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</si>
  <si>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</si>
  <si>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</si>
  <si>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</si>
  <si>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</si>
  <si>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</si>
  <si>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</si>
  <si>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</si>
  <si>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</si>
  <si>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</si>
  <si>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</si>
  <si>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</si>
  <si>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</si>
  <si>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</si>
  <si>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</si>
  <si>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</si>
  <si>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</si>
  <si>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</si>
  <si>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</si>
  <si>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</si>
  <si>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</si>
  <si>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</si>
  <si>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</si>
  <si>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</si>
  <si>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</si>
  <si>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</si>
  <si>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</si>
  <si>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</si>
  <si>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</si>
  <si>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</si>
  <si>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</si>
  <si>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</si>
  <si>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</si>
  <si>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</si>
  <si>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</si>
  <si>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</si>
  <si>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</si>
  <si>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</si>
  <si>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</si>
  <si>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</si>
  <si>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</si>
  <si>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</si>
  <si>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</si>
  <si>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</si>
  <si>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</si>
  <si>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</si>
  <si>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</si>
  <si>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</si>
  <si>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</si>
  <si>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</si>
  <si>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</si>
  <si>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</si>
  <si>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</si>
  <si>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</si>
  <si>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</si>
  <si>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</si>
  <si>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</si>
  <si>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</si>
  <si>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</si>
  <si>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</si>
  <si>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</si>
  <si>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</si>
  <si>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</si>
  <si>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</si>
  <si>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</si>
  <si>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</si>
  <si>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</si>
  <si>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</si>
  <si>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</si>
  <si>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</si>
  <si>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</si>
  <si>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</si>
  <si>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</si>
  <si>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</si>
  <si>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</si>
  <si>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</si>
  <si>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</si>
  <si>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</si>
  <si>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</si>
  <si>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</si>
  <si>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</si>
  <si>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</si>
  <si>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</si>
  <si>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</si>
  <si>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</si>
  <si>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</si>
  <si>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</si>
  <si>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</si>
  <si>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</si>
  <si>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</si>
  <si>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</si>
  <si>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</si>
  <si>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</si>
  <si>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</si>
  <si>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</si>
  <si>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</si>
  <si>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</si>
  <si>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</si>
  <si>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</si>
  <si>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</si>
  <si>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</si>
  <si>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</si>
  <si>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</si>
  <si>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</si>
  <si>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</si>
  <si>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</si>
  <si>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</si>
  <si>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</si>
  <si>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</si>
  <si>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</si>
  <si>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</si>
  <si>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</si>
  <si>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</si>
  <si>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</si>
  <si>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</si>
  <si>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</si>
  <si>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</si>
  <si>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</si>
  <si>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</si>
  <si>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</si>
  <si>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</si>
  <si>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</si>
  <si>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</si>
  <si>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</si>
  <si>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</si>
  <si>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</si>
  <si>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</si>
  <si>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</si>
  <si>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</si>
  <si>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</si>
  <si>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</si>
  <si>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</si>
  <si>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</si>
  <si>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</si>
  <si>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</si>
  <si>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</si>
  <si>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</si>
  <si>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</si>
  <si>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</si>
  <si>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</si>
  <si>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</si>
  <si>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</si>
  <si>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</si>
  <si>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</si>
  <si>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</si>
  <si>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</si>
  <si>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</si>
  <si>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</si>
  <si>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</si>
  <si>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</si>
  <si>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</si>
  <si>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</si>
  <si>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</si>
  <si>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</si>
  <si>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</si>
  <si>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</si>
  <si>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</si>
  <si>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</si>
  <si>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</si>
  <si>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</si>
  <si>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</si>
  <si>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</si>
  <si>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</si>
  <si>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</si>
  <si>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</si>
  <si>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</si>
  <si>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</si>
  <si>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</si>
  <si>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</si>
  <si>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</si>
  <si>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</si>
  <si>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</si>
  <si>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</si>
  <si>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</si>
  <si>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</si>
  <si>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</si>
  <si>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</si>
  <si>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</si>
  <si>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</si>
  <si>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</si>
  <si>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</si>
  <si>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</si>
  <si>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</si>
  <si>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</si>
  <si>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</si>
  <si>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</si>
  <si>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</si>
  <si>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</si>
  <si>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</si>
  <si>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</si>
  <si>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</si>
  <si>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</si>
  <si>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</si>
  <si>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</si>
  <si>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</si>
  <si>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</si>
  <si>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</si>
  <si>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</si>
  <si>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</si>
  <si>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</si>
  <si>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</si>
  <si>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</si>
  <si>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</si>
  <si>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</si>
  <si>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</si>
  <si>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</si>
  <si>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</si>
  <si>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</si>
  <si>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</si>
  <si>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</si>
  <si>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</si>
  <si>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</si>
  <si>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</si>
  <si>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</si>
  <si>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</si>
  <si>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</si>
  <si>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</si>
  <si>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</si>
  <si>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</si>
  <si>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</si>
  <si>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</si>
  <si>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</si>
  <si>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</si>
  <si>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</si>
  <si>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</si>
  <si>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</si>
  <si>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</si>
  <si>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</si>
  <si>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</si>
  <si>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</si>
  <si>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</si>
  <si>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</si>
  <si>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</si>
  <si>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</si>
  <si>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</si>
  <si>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</si>
  <si>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</si>
  <si>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</si>
  <si>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</si>
  <si>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</si>
  <si>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</si>
  <si>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</si>
  <si>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</si>
  <si>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</si>
  <si>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</si>
  <si>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</si>
  <si>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</si>
  <si>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</si>
  <si>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</si>
  <si>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</si>
  <si>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</si>
  <si>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</si>
  <si>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</si>
  <si>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</si>
  <si>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</si>
  <si>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</si>
  <si>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</si>
  <si>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</si>
  <si>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</si>
  <si>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</si>
  <si>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</si>
  <si>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</si>
  <si>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</si>
  <si>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</si>
  <si>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</si>
  <si>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</si>
  <si>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</si>
  <si>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</si>
  <si>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</si>
  <si>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</si>
  <si>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</si>
  <si>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</si>
  <si>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</si>
  <si>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</si>
  <si>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</si>
  <si>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</si>
  <si>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</si>
  <si>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</si>
  <si>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</si>
  <si>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</si>
  <si>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</si>
  <si>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</si>
  <si>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</si>
  <si>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</si>
  <si>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</si>
  <si>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</si>
  <si>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</si>
  <si>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</si>
  <si>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</si>
  <si>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</si>
  <si>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</si>
  <si>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</si>
  <si>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</si>
  <si>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</si>
  <si>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</si>
  <si>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</si>
  <si>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</si>
  <si>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</si>
  <si>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</si>
  <si>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</si>
  <si>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</si>
  <si>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</si>
  <si>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</si>
  <si>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</si>
  <si>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</si>
  <si>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</si>
  <si>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</si>
  <si>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</si>
  <si>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</si>
  <si>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</si>
  <si>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</si>
  <si>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</si>
  <si>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</si>
  <si>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</si>
  <si>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</si>
  <si>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</si>
  <si>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</si>
  <si>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</si>
  <si>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</si>
  <si>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</si>
  <si>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</si>
  <si>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</si>
  <si>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</si>
  <si>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</si>
  <si>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</si>
  <si>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</si>
  <si>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</si>
  <si>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</si>
  <si>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</si>
  <si>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</si>
  <si>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</si>
  <si>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</si>
  <si>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</si>
  <si>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</si>
  <si>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</si>
  <si>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</si>
  <si>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</si>
  <si>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</si>
  <si>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</si>
  <si>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</si>
  <si>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</si>
  <si>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</si>
  <si>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</si>
  <si>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</si>
  <si>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</si>
  <si>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</si>
  <si>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</si>
  <si>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</si>
  <si>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</si>
  <si>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</si>
  <si>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</si>
  <si>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</si>
  <si>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</si>
  <si>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</si>
  <si>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</si>
  <si>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</si>
  <si>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</si>
  <si>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</si>
  <si>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</si>
  <si>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</si>
  <si>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</si>
  <si>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</si>
  <si>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</si>
  <si>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</si>
  <si>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</si>
  <si>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</si>
  <si>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</si>
  <si>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</si>
  <si>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</si>
  <si>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</si>
  <si>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</si>
  <si>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</si>
  <si>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</si>
  <si>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</si>
  <si>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</si>
  <si>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</si>
  <si>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</si>
  <si>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</si>
  <si>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</si>
  <si>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</si>
  <si>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</si>
  <si>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</si>
  <si>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</si>
  <si>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</si>
  <si>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</si>
  <si>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</si>
  <si>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</si>
  <si>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</si>
  <si>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</si>
  <si>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</si>
  <si>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</si>
  <si>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</si>
  <si>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</si>
  <si>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</si>
  <si>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</si>
  <si>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</si>
  <si>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</si>
  <si>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</si>
  <si>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</si>
  <si>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</si>
  <si>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</si>
  <si>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</si>
  <si>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</si>
  <si>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</si>
  <si>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</si>
  <si>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</si>
  <si>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</si>
  <si>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</si>
  <si>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</si>
  <si>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</si>
  <si>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</si>
  <si>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</si>
  <si>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</si>
  <si>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</si>
  <si>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</si>
  <si>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</si>
  <si>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</si>
  <si>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</si>
  <si>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</si>
  <si>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</si>
  <si>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</si>
  <si>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</si>
  <si>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</si>
  <si>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</si>
  <si>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</si>
  <si>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</si>
  <si>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</si>
  <si>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</si>
  <si>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</si>
  <si>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</si>
  <si>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</si>
  <si>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</si>
  <si>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</si>
  <si>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</si>
  <si>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</si>
  <si>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</si>
  <si>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</si>
  <si>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</si>
  <si>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</si>
  <si>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</si>
  <si>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</si>
  <si>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</si>
  <si>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</si>
  <si>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</si>
  <si>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</si>
  <si>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</si>
  <si>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</si>
  <si>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</si>
  <si>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</si>
  <si>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</si>
  <si>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</si>
  <si>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</si>
  <si>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</si>
  <si>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</si>
  <si>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</si>
  <si>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</si>
  <si>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</si>
  <si>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</si>
  <si>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</si>
  <si>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</si>
  <si>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</si>
  <si>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</si>
  <si>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</si>
  <si>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</si>
  <si>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</si>
  <si>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</si>
  <si>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</si>
  <si>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</si>
  <si>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</si>
  <si>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</si>
  <si>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</si>
  <si>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</si>
  <si>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</si>
  <si>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</si>
  <si>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</si>
  <si>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</si>
  <si>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</si>
  <si>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</si>
  <si>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</si>
  <si>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</si>
  <si>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</si>
  <si>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</si>
  <si>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</si>
  <si>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</si>
  <si>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</si>
  <si>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</si>
  <si>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</si>
  <si>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</si>
  <si>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</si>
  <si>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</si>
  <si>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</si>
  <si>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</si>
  <si>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</si>
  <si>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</si>
  <si>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</si>
  <si>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</si>
  <si>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</si>
  <si>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</si>
  <si>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</si>
  <si>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</si>
  <si>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</si>
  <si>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</si>
  <si>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</si>
  <si>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</si>
  <si>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</si>
  <si>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</si>
  <si>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</si>
  <si>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</si>
  <si>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</si>
  <si>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</si>
  <si>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</si>
  <si>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</si>
  <si>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</si>
  <si>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</si>
  <si>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</si>
  <si>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</si>
  <si>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</si>
  <si>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</si>
  <si>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</si>
  <si>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</si>
  <si>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</si>
  <si>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</si>
  <si>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</si>
  <si>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</si>
  <si>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</si>
  <si>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</si>
  <si>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</si>
  <si>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</si>
  <si>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</si>
  <si>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</si>
  <si>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</si>
  <si>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</si>
  <si>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</si>
  <si>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</si>
  <si>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</si>
  <si>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</si>
  <si>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</si>
  <si>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</si>
  <si>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</si>
  <si>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</si>
  <si>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</si>
  <si>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</si>
  <si>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</si>
  <si>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</si>
  <si>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</si>
  <si>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</si>
  <si>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</si>
  <si>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</si>
  <si>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</si>
  <si>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</si>
  <si>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</si>
  <si>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</si>
  <si>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</si>
  <si>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</si>
  <si>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</si>
  <si>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</si>
  <si>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</si>
  <si>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</si>
  <si>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</si>
  <si>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</si>
  <si>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</si>
  <si>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</si>
  <si>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</si>
  <si>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</si>
  <si>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</si>
  <si>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</si>
  <si>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</si>
  <si>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</si>
  <si>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</si>
  <si>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</si>
  <si>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</si>
  <si>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</si>
  <si>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</si>
  <si>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</si>
  <si>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</si>
  <si>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</si>
  <si>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</si>
  <si>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</si>
  <si>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</si>
  <si>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</si>
  <si>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</si>
  <si>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</si>
  <si>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</si>
  <si>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</si>
  <si>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</si>
  <si>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</si>
  <si>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</si>
  <si>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</si>
  <si>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</si>
  <si>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</si>
  <si>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</si>
  <si>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</si>
  <si>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</si>
  <si>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</si>
  <si>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</si>
  <si>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</si>
  <si>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</si>
  <si>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</si>
  <si>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</si>
  <si>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</si>
  <si>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</si>
  <si>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</si>
  <si>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</si>
  <si>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</si>
  <si>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</si>
  <si>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</si>
  <si>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</si>
  <si>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</si>
  <si>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</si>
  <si>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</si>
  <si>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</si>
  <si>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</si>
  <si>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</si>
  <si>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</si>
  <si>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</si>
  <si>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</si>
  <si>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</si>
  <si>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</si>
  <si>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</si>
  <si>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</si>
  <si>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</si>
  <si>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</si>
  <si>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</si>
  <si>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</si>
  <si>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</si>
  <si>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</si>
  <si>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</si>
  <si>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</si>
  <si>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</si>
  <si>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</si>
  <si>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</si>
  <si>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</si>
  <si>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</si>
  <si>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</si>
  <si>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</si>
  <si>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</si>
  <si>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</si>
  <si>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</si>
  <si>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</si>
  <si>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</si>
  <si>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</si>
  <si>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</si>
  <si>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</si>
  <si>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</si>
  <si>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</si>
  <si>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</si>
  <si>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</si>
  <si>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</si>
  <si>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</si>
  <si>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</si>
  <si>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</si>
  <si>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</si>
  <si>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</si>
  <si>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</si>
  <si>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</si>
  <si>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</si>
  <si>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</si>
  <si>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</si>
  <si>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</si>
  <si>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</si>
  <si>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</si>
  <si>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</si>
  <si>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</si>
  <si>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</si>
  <si>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</si>
  <si>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</si>
  <si>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</si>
  <si>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</si>
  <si>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</si>
  <si>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</si>
  <si>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</si>
  <si>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</si>
  <si>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</si>
  <si>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</si>
  <si>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</si>
  <si>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</si>
  <si>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</si>
  <si>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</si>
  <si>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</si>
  <si>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</si>
  <si>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</si>
  <si>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</si>
  <si>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</si>
  <si>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</si>
  <si>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</si>
  <si>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</si>
  <si>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</si>
  <si>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</si>
  <si>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</si>
  <si>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</si>
  <si>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</si>
  <si>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</si>
  <si>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</si>
  <si>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</si>
  <si>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</si>
  <si>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</si>
  <si>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</si>
  <si>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</si>
  <si>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</si>
  <si>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</si>
  <si>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</si>
  <si>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</si>
  <si>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</si>
  <si>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</si>
  <si>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</si>
  <si>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</si>
  <si>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</si>
  <si>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</si>
  <si>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</si>
  <si>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</si>
  <si>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</si>
  <si>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</si>
  <si>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</si>
  <si>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</si>
  <si>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</si>
  <si>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</si>
  <si>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</si>
  <si>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</si>
  <si>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</si>
  <si>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</si>
  <si>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</si>
  <si>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</si>
  <si>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</si>
  <si>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</si>
  <si>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</si>
  <si>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</si>
  <si>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</si>
  <si>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</si>
  <si>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</si>
  <si>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</si>
  <si>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</si>
  <si>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</si>
  <si>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</si>
  <si>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</si>
  <si>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</si>
  <si>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</si>
  <si>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</si>
  <si>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</si>
  <si>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</si>
  <si>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</si>
  <si>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</si>
  <si>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</si>
  <si>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</si>
  <si>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</si>
  <si>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</si>
  <si>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</si>
  <si>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</si>
  <si>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</si>
  <si>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</si>
  <si>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</si>
  <si>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</si>
  <si>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</si>
  <si>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</si>
  <si>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</si>
  <si>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</si>
  <si>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</si>
  <si>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</si>
  <si>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</si>
  <si>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</si>
  <si>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</si>
  <si>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</si>
  <si>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</si>
  <si>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</si>
  <si>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</si>
  <si>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</si>
  <si>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</si>
  <si>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</si>
  <si>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</si>
  <si>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</si>
  <si>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</si>
  <si>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</si>
  <si>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</si>
  <si>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</si>
  <si>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</si>
  <si>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</si>
  <si>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</si>
  <si>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</si>
  <si>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</si>
  <si>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</si>
  <si>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</si>
  <si>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</si>
  <si>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</si>
  <si>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</si>
  <si>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</si>
  <si>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</si>
  <si>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</si>
  <si>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</si>
  <si>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</si>
  <si>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</si>
  <si>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</si>
  <si>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</si>
  <si>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</si>
  <si>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</si>
  <si>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</si>
  <si>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</si>
  <si>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</si>
  <si>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</si>
  <si>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</si>
  <si>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</si>
  <si>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</si>
  <si>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</si>
  <si>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</si>
  <si>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</si>
  <si>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</si>
  <si>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</si>
  <si>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</si>
  <si>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</si>
  <si>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</si>
  <si>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</si>
  <si>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</si>
  <si>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</si>
  <si>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</si>
  <si>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</si>
  <si>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</si>
  <si>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</si>
  <si>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</si>
  <si>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</si>
  <si>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</si>
  <si>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</si>
  <si>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</si>
  <si>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</si>
  <si>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</si>
  <si>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</si>
  <si>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</si>
  <si>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</si>
  <si>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</si>
  <si>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</si>
  <si>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</si>
  <si>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</si>
  <si>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</si>
  <si>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</si>
  <si>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</si>
  <si>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</si>
  <si>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</si>
  <si>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</si>
  <si>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</si>
  <si>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</si>
  <si>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</si>
  <si>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</si>
  <si>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</si>
  <si>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</si>
  <si>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</si>
  <si>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</si>
  <si>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</si>
  <si>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</si>
  <si>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</si>
  <si>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</si>
  <si>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</si>
  <si>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</si>
  <si>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</si>
  <si>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</si>
  <si>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</si>
  <si>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</si>
  <si>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</si>
  <si>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</si>
  <si>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</si>
  <si>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</si>
  <si>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</si>
  <si>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</si>
  <si>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</si>
  <si>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</si>
  <si>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</si>
  <si>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</si>
  <si>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</si>
  <si>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</si>
  <si>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</si>
  <si>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</si>
  <si>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</si>
  <si>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</si>
  <si>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</si>
  <si>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</si>
  <si>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</si>
  <si>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</si>
  <si>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</si>
  <si>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</si>
  <si>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</si>
  <si>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</si>
  <si>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</si>
  <si>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</si>
  <si>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</si>
  <si>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</si>
  <si>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</si>
  <si>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</si>
  <si>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</si>
  <si>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</si>
  <si>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</si>
  <si>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</si>
  <si>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</si>
  <si>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</si>
  <si>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</si>
  <si>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</si>
  <si>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</si>
  <si>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</si>
  <si>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</si>
  <si>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</si>
  <si>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</si>
  <si>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</si>
  <si>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</si>
  <si>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</si>
  <si>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</si>
  <si>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</si>
  <si>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</si>
  <si>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</si>
  <si>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</si>
  <si>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</si>
  <si>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</si>
  <si>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</si>
  <si>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</si>
  <si>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</si>
  <si>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</si>
  <si>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</si>
  <si>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</si>
  <si>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</si>
  <si>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</si>
  <si>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</si>
  <si>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</si>
  <si>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</si>
  <si>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</si>
  <si>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</si>
  <si>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</si>
  <si>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</si>
  <si>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</si>
  <si>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</si>
  <si>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</si>
  <si>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</si>
  <si>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</si>
  <si>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</si>
  <si>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</si>
  <si>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</si>
  <si>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</si>
  <si>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</si>
  <si>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</si>
  <si>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</si>
  <si>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</si>
  <si>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</si>
  <si>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</si>
  <si>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</si>
  <si>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</si>
  <si>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</si>
  <si>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</si>
  <si>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</si>
  <si>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</si>
  <si>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</si>
  <si>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</si>
  <si>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</si>
  <si>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</si>
  <si>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</si>
  <si>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</si>
  <si>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</si>
  <si>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</si>
  <si>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</si>
  <si>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</si>
  <si>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</si>
  <si>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</si>
  <si>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</si>
  <si>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</si>
  <si>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</si>
  <si>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</si>
  <si>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</si>
  <si>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</si>
  <si>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</si>
  <si>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</si>
  <si>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</si>
  <si>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</si>
  <si>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</si>
  <si>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</si>
  <si>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</si>
  <si>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</si>
  <si>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</si>
  <si>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</si>
  <si>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</si>
  <si>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</si>
  <si>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</si>
  <si>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</si>
  <si>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</si>
  <si>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</si>
  <si>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</si>
  <si>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</si>
  <si>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</si>
  <si>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</si>
  <si>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</si>
  <si>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</si>
  <si>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</si>
  <si>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</si>
  <si>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</si>
  <si>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</si>
  <si>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</si>
  <si>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</si>
  <si>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</si>
  <si>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</si>
  <si>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</si>
  <si>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</si>
  <si>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</si>
  <si>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</si>
  <si>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</si>
  <si>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</si>
  <si>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</si>
  <si>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</si>
  <si>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</si>
  <si>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</si>
  <si>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</si>
  <si>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</si>
  <si>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</si>
  <si>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</si>
  <si>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</si>
  <si>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</si>
  <si>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</si>
  <si>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</si>
  <si>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</si>
  <si>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</si>
  <si>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</si>
  <si>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</si>
  <si>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</si>
  <si>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</si>
  <si>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</si>
  <si>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</si>
  <si>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</si>
  <si>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</si>
  <si>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</si>
  <si>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</si>
  <si>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</si>
  <si>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</si>
  <si>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</si>
  <si>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</si>
  <si>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</si>
  <si>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</si>
  <si>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</si>
  <si>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</si>
  <si>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</si>
  <si>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</si>
  <si>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</si>
  <si>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</si>
  <si>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</si>
  <si>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</si>
  <si>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</si>
  <si>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</si>
  <si>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</si>
  <si>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</si>
  <si>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</si>
  <si>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</si>
  <si>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</si>
  <si>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</si>
  <si>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</si>
  <si>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</si>
  <si>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</si>
  <si>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</si>
  <si>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</si>
  <si>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</si>
  <si>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</si>
  <si>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</si>
  <si>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</si>
  <si>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</si>
  <si>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</si>
  <si>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</si>
  <si>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</si>
  <si>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</si>
  <si>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</si>
  <si>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</si>
  <si>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</si>
  <si>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</si>
  <si>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</si>
  <si>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</si>
  <si>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</si>
  <si>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</si>
  <si>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</si>
  <si>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</si>
  <si>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</si>
  <si>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</si>
  <si>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</si>
  <si>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</si>
  <si>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</si>
  <si>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</si>
  <si>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</si>
  <si>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</si>
  <si>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</si>
  <si>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</si>
  <si>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</si>
  <si>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</si>
  <si>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</si>
  <si>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</si>
  <si>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</si>
  <si>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</si>
  <si>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</si>
  <si>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</si>
  <si>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</si>
  <si>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</si>
  <si>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</si>
  <si>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</si>
  <si>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</si>
  <si>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</si>
  <si>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</si>
  <si>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</si>
  <si>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</si>
  <si>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</si>
  <si>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</si>
  <si>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</si>
  <si>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</si>
  <si>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</si>
  <si>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</si>
  <si>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</si>
  <si>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</si>
  <si>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</si>
  <si>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</si>
  <si>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</si>
  <si>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</si>
  <si>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</si>
  <si>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</si>
  <si>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</si>
  <si>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</si>
  <si>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</si>
  <si>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</si>
  <si>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</si>
  <si>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</si>
  <si>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</si>
  <si>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</si>
  <si>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</si>
  <si>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</si>
  <si>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</si>
  <si>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</si>
  <si>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</si>
  <si>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</si>
  <si>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</si>
  <si>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</si>
  <si>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</si>
  <si>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</si>
  <si>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</si>
  <si>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</si>
  <si>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</si>
  <si>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</si>
  <si>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</si>
  <si>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</si>
  <si>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</si>
  <si>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</si>
  <si>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</si>
  <si>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</si>
  <si>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</si>
  <si>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</si>
  <si>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</si>
  <si>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</si>
  <si>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</si>
  <si>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</si>
  <si>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</si>
  <si>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</si>
  <si>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</si>
  <si>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</si>
  <si>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</si>
  <si>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</si>
  <si>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</si>
  <si>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</si>
  <si>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</si>
  <si>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</si>
  <si>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</si>
  <si>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</si>
  <si>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</si>
  <si>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</si>
  <si>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</si>
  <si>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</si>
  <si>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</si>
  <si>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</si>
  <si>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</si>
  <si>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</si>
  <si>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</si>
  <si>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</si>
  <si>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</si>
  <si>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</si>
  <si>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</si>
  <si>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</si>
  <si>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</si>
  <si>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</si>
  <si>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</si>
  <si>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</si>
  <si>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</si>
  <si>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</si>
  <si>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</si>
  <si>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</si>
  <si>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</si>
  <si>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</si>
  <si>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</si>
  <si>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</si>
  <si>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</si>
  <si>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</si>
  <si>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</si>
  <si>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</si>
  <si>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</si>
  <si>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</si>
  <si>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</si>
  <si>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</si>
  <si>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</si>
  <si>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</si>
  <si>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</si>
  <si>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</si>
  <si>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</si>
  <si>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</si>
  <si>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</si>
  <si>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</si>
  <si>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</si>
  <si>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</si>
  <si>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</si>
  <si>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</si>
  <si>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</si>
  <si>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</si>
  <si>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</si>
  <si>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</si>
  <si>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</si>
  <si>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</si>
  <si>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</si>
  <si>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</si>
  <si>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</si>
  <si>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</si>
  <si>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</si>
  <si>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</si>
  <si>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</si>
  <si>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</si>
  <si>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</si>
  <si>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</si>
  <si>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</si>
  <si>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</si>
  <si>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</si>
  <si>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</si>
  <si>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</si>
  <si>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</si>
  <si>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</si>
  <si>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</si>
  <si>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</si>
  <si>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</si>
  <si>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</si>
  <si>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</si>
  <si>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</si>
  <si>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</si>
  <si>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</si>
  <si>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</si>
  <si>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</si>
  <si>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</si>
  <si>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</si>
  <si>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</si>
  <si>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</si>
  <si>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</si>
  <si>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</si>
  <si>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</si>
  <si>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</si>
  <si>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</si>
  <si>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</si>
  <si>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</si>
  <si>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</si>
  <si>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</si>
  <si>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</si>
  <si>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</si>
  <si>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</si>
  <si>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</si>
  <si>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</si>
  <si>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</si>
  <si>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</si>
  <si>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</si>
  <si>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</si>
  <si>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</si>
  <si>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</si>
  <si>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</si>
  <si>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</si>
  <si>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</si>
  <si>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</si>
  <si>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</si>
  <si>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</si>
  <si>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</si>
  <si>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</si>
  <si>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</si>
  <si>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</si>
  <si>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</si>
  <si>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</si>
  <si>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</si>
  <si>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</si>
  <si>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</si>
  <si>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</si>
  <si>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</si>
  <si>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</si>
  <si>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</si>
  <si>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</si>
  <si>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</si>
  <si>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</si>
  <si>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</si>
  <si>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</si>
  <si>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</si>
  <si>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</si>
  <si>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</si>
  <si>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</si>
  <si>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</si>
  <si>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</si>
  <si>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</si>
  <si>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</si>
  <si>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</si>
  <si>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</si>
  <si>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</si>
  <si>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</si>
  <si>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</si>
  <si>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</si>
  <si>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</si>
  <si>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</si>
  <si>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</si>
  <si>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</si>
  <si>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</si>
  <si>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</si>
  <si>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</si>
  <si>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</si>
  <si>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</si>
  <si>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</si>
  <si>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</si>
  <si>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</si>
  <si>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</si>
  <si>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</si>
  <si>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</si>
  <si>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</si>
  <si>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</si>
  <si>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</si>
  <si>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</si>
  <si>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</si>
  <si>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</si>
  <si>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</si>
  <si>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</si>
  <si>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</si>
  <si>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</si>
  <si>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</si>
  <si>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</si>
  <si>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</si>
  <si>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</si>
  <si>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</si>
  <si>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</si>
  <si>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</si>
  <si>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</si>
  <si>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</si>
  <si>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</si>
  <si>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</si>
  <si>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</si>
  <si>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</si>
  <si>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</si>
  <si>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</si>
  <si>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</si>
  <si>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</si>
  <si>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</si>
  <si>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</si>
  <si>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</si>
  <si>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</si>
  <si>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</si>
  <si>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</si>
  <si>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</si>
  <si>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</si>
  <si>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</si>
  <si>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</si>
  <si>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</si>
  <si>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</si>
  <si>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</si>
  <si>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</si>
  <si>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</si>
  <si>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</si>
  <si>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</si>
  <si>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</si>
  <si>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</si>
  <si>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</si>
  <si>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</si>
  <si>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</si>
  <si>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</si>
  <si>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</si>
  <si>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</si>
  <si>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</si>
  <si>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</si>
  <si>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</si>
  <si>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</si>
  <si>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</si>
  <si>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</si>
  <si>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</si>
  <si>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</si>
  <si>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</si>
  <si>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</si>
  <si>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</si>
  <si>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</si>
  <si>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</si>
  <si>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</si>
  <si>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</si>
  <si>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</si>
  <si>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</si>
  <si>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</si>
  <si>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</si>
  <si>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</si>
  <si>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</si>
  <si>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</si>
  <si>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</si>
  <si>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</si>
  <si>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</si>
  <si>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</si>
  <si>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</si>
  <si>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</si>
  <si>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</si>
  <si>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</si>
  <si>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</si>
  <si>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</si>
  <si>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</si>
  <si>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</si>
  <si>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</si>
  <si>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</si>
  <si>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</si>
  <si>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</si>
  <si>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</si>
  <si>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</si>
  <si>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</si>
  <si>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</si>
  <si>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</si>
  <si>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</si>
  <si>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</si>
  <si>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</si>
  <si>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</si>
  <si>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</si>
  <si>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</si>
  <si>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</si>
  <si>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</si>
  <si>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</si>
  <si>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</si>
  <si>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</si>
  <si>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</si>
  <si>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</si>
  <si>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</si>
  <si>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</si>
  <si>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</si>
  <si>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</si>
  <si>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</si>
  <si>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</si>
  <si>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</si>
  <si>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</si>
  <si>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</si>
  <si>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</si>
  <si>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</si>
  <si>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</si>
  <si>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</si>
  <si>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</si>
  <si>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</si>
  <si>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</si>
  <si>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</si>
  <si>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</si>
  <si>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</si>
  <si>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</si>
  <si>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</si>
  <si>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</si>
  <si>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</si>
  <si>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</si>
  <si>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</si>
  <si>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</si>
  <si>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</si>
  <si>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</si>
  <si>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</si>
  <si>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</si>
  <si>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</si>
  <si>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</si>
  <si>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</si>
  <si>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</si>
  <si>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</si>
  <si>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</si>
  <si>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</si>
  <si>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</si>
  <si>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</si>
  <si>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</si>
  <si>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</si>
  <si>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</si>
  <si>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</si>
  <si>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</si>
  <si>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</si>
  <si>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</si>
  <si>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</si>
  <si>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</si>
  <si>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</si>
  <si>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</si>
  <si>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</si>
  <si>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</si>
  <si>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</si>
  <si>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</si>
  <si>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</si>
  <si>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</si>
  <si>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</si>
  <si>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</si>
  <si>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</si>
  <si>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</si>
  <si>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</si>
  <si>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</si>
  <si>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</si>
  <si>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</si>
  <si>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</si>
  <si>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</si>
  <si>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</si>
  <si>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</si>
  <si>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</si>
  <si>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</si>
  <si>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</si>
  <si>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</si>
  <si>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</si>
  <si>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</si>
  <si>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</si>
  <si>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</si>
  <si>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</si>
  <si>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</si>
  <si>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</si>
  <si>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</si>
  <si>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</si>
  <si>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</si>
  <si>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</si>
  <si>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</si>
  <si>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</si>
  <si>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</si>
  <si>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</si>
  <si>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</si>
  <si>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</si>
  <si>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</si>
  <si>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</si>
  <si>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</si>
  <si>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</si>
  <si>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</si>
  <si>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</si>
  <si>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</si>
  <si>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</si>
  <si>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</si>
  <si>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</si>
  <si>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</si>
  <si>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</si>
  <si>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</si>
  <si>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</si>
  <si>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</si>
  <si>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</si>
  <si>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</si>
  <si>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</si>
  <si>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</si>
  <si>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</si>
  <si>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</si>
  <si>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</si>
  <si>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</si>
  <si>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</si>
  <si>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</si>
  <si>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</si>
  <si>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</si>
  <si>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</si>
  <si>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</si>
  <si>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</si>
  <si>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</si>
  <si>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</si>
  <si>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</si>
  <si>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</si>
  <si>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</si>
  <si>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</si>
  <si>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</si>
  <si>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</si>
  <si>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</si>
  <si>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</si>
  <si>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</si>
  <si>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</si>
  <si>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</si>
  <si>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</si>
  <si>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</si>
  <si>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</si>
  <si>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</si>
  <si>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</si>
  <si>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</si>
  <si>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</si>
  <si>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</si>
  <si>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</si>
  <si>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</si>
  <si>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</si>
  <si>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</si>
  <si>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</si>
  <si>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</si>
  <si>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</si>
  <si>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</si>
  <si>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</si>
  <si>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</si>
  <si>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</si>
  <si>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</si>
  <si>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</si>
  <si>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</si>
  <si>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</si>
  <si>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</si>
  <si>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</si>
  <si>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</si>
  <si>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</si>
  <si>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</si>
  <si>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</si>
  <si>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</si>
  <si>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</si>
  <si>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</si>
  <si>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</si>
  <si>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</si>
  <si>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</si>
  <si>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</si>
  <si>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</si>
  <si>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</si>
  <si>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</si>
  <si>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</si>
  <si>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</si>
  <si>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</si>
  <si>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</si>
  <si>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</si>
  <si>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</si>
  <si>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</si>
  <si>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</si>
  <si>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</si>
  <si>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</si>
  <si>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</si>
  <si>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</si>
  <si>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</si>
  <si>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</si>
  <si>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</si>
  <si>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</si>
  <si>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</si>
  <si>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</si>
  <si>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</si>
  <si>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</si>
  <si>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</si>
  <si>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</si>
  <si>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</si>
  <si>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</si>
  <si>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</si>
  <si>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</si>
  <si>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</si>
  <si>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</si>
  <si>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</si>
  <si>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</si>
  <si>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</si>
  <si>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</si>
  <si>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</si>
  <si>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</si>
  <si>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</si>
  <si>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</si>
  <si>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</si>
  <si>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</si>
  <si>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</si>
  <si>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</si>
  <si>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</si>
  <si>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</si>
  <si>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</si>
  <si>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</si>
  <si>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</si>
  <si>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</si>
  <si>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</si>
  <si>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</si>
  <si>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</si>
  <si>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</si>
  <si>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</si>
  <si>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</si>
  <si>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</si>
  <si>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</si>
  <si>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</si>
  <si>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</si>
  <si>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</si>
  <si>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</si>
  <si>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</si>
  <si>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</si>
  <si>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</si>
  <si>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</si>
  <si>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</si>
  <si>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</si>
  <si>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</si>
  <si>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</si>
  <si>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</si>
  <si>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</si>
  <si>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</si>
  <si>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</si>
  <si>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</si>
  <si>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</si>
  <si>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</si>
  <si>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</si>
  <si>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</si>
  <si>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</si>
  <si>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</si>
  <si>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</si>
  <si>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</si>
  <si>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</si>
  <si>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</si>
  <si>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</si>
  <si>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</si>
  <si>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</si>
  <si>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</si>
  <si>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</si>
  <si>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</si>
  <si>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</si>
  <si>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</si>
  <si>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</si>
  <si>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</si>
  <si>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</si>
  <si>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</si>
  <si>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</si>
  <si>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</si>
  <si>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</si>
  <si>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</si>
  <si>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</si>
  <si>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</si>
  <si>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</si>
  <si>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</si>
  <si>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</si>
  <si>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</si>
  <si>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</si>
  <si>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</si>
  <si>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</si>
  <si>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</si>
  <si>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</si>
  <si>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</si>
  <si>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</si>
  <si>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</si>
  <si>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</si>
  <si>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</si>
  <si>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</si>
  <si>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</si>
  <si>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</si>
  <si>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</si>
  <si>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</si>
  <si>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</si>
  <si>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</si>
  <si>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</si>
  <si>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</si>
  <si>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</si>
  <si>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</si>
  <si>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</si>
  <si>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</si>
  <si>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</si>
  <si>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</si>
  <si>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</si>
  <si>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</si>
  <si>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</si>
  <si>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</si>
  <si>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</si>
  <si>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</si>
  <si>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</si>
  <si>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</si>
  <si>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</si>
  <si>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</si>
  <si>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</si>
  <si>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</si>
  <si>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</si>
  <si>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</si>
  <si>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</si>
  <si>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</si>
  <si>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</si>
  <si>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</si>
  <si>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</si>
  <si>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</si>
  <si>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</si>
  <si>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</si>
  <si>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</si>
  <si>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</si>
  <si>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</si>
  <si>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</si>
  <si>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</si>
  <si>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</si>
  <si>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</si>
  <si>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</si>
  <si>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</si>
  <si>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</si>
  <si>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</si>
  <si>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</si>
  <si>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</si>
  <si>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</si>
  <si>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</si>
  <si>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</si>
  <si>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</si>
  <si>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</si>
  <si>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</si>
  <si>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</si>
  <si>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</si>
  <si>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</si>
  <si>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</si>
  <si>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</si>
  <si>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</si>
  <si>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</si>
  <si>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</si>
  <si>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</si>
  <si>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</si>
  <si>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</si>
  <si>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</si>
  <si>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</si>
  <si>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</si>
  <si>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</si>
  <si>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</si>
  <si>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</si>
  <si>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</si>
  <si>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</si>
  <si>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</si>
  <si>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</si>
  <si>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</si>
  <si>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</si>
  <si>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</si>
  <si>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</si>
  <si>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</si>
  <si>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</si>
  <si>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</si>
  <si>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</si>
  <si>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</si>
  <si>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</si>
  <si>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</si>
  <si>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</si>
  <si>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</si>
  <si>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</si>
  <si>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</si>
  <si>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</si>
  <si>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</si>
  <si>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</si>
  <si>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</si>
  <si>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</si>
  <si>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</si>
  <si>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</si>
  <si>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</si>
  <si>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</si>
  <si>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</si>
  <si>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</si>
  <si>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</si>
  <si>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</si>
  <si>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</si>
  <si>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</si>
  <si>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</si>
  <si>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</si>
  <si>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</si>
  <si>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</si>
  <si>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</si>
  <si>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</si>
  <si>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</si>
  <si>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</si>
  <si>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</si>
  <si>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</si>
  <si>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</si>
  <si>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</si>
  <si>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</si>
  <si>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</si>
  <si>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</si>
  <si>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</si>
  <si>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</si>
  <si>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</si>
  <si>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</si>
  <si>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</si>
  <si>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</si>
  <si>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</si>
  <si>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</si>
  <si>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</si>
  <si>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</si>
  <si>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</si>
  <si>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</si>
  <si>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</si>
  <si>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</si>
  <si>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</si>
  <si>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</si>
  <si>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</si>
  <si>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</si>
  <si>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</si>
  <si>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</si>
  <si>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</si>
  <si>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</si>
  <si>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</si>
  <si>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</si>
  <si>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</si>
  <si>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</si>
  <si>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</si>
  <si>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</si>
  <si>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</si>
  <si>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</si>
  <si>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</si>
  <si>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</si>
  <si>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</si>
  <si>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</si>
  <si>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</si>
  <si>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</si>
  <si>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</si>
  <si>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</si>
  <si>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</si>
  <si>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</si>
  <si>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</si>
  <si>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</si>
  <si>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</si>
  <si>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</si>
  <si>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</si>
  <si>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</si>
  <si>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</si>
  <si>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</si>
  <si>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</si>
  <si>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</si>
  <si>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</si>
  <si>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</si>
  <si>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</si>
  <si>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</si>
  <si>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</si>
  <si>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</si>
  <si>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</si>
  <si>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</si>
  <si>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</si>
  <si>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</si>
  <si>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</si>
  <si>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</si>
  <si>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</si>
  <si>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</si>
  <si>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</si>
  <si>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</si>
  <si>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</si>
  <si>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</si>
  <si>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</si>
  <si>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</si>
  <si>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</si>
  <si>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</si>
  <si>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</si>
  <si>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</si>
  <si>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</si>
  <si>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</si>
  <si>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</si>
  <si>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</si>
  <si>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</si>
  <si>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</si>
  <si>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</si>
  <si>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</si>
  <si>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</si>
  <si>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</si>
  <si>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</si>
  <si>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</si>
  <si>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</si>
  <si>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</si>
  <si>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</si>
  <si>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</si>
  <si>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</si>
  <si>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</si>
  <si>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</si>
  <si>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</si>
  <si>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</si>
  <si>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</si>
  <si>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</si>
  <si>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</si>
  <si>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</si>
  <si>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</si>
  <si>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</si>
  <si>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</si>
  <si>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</si>
  <si>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</si>
  <si>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</si>
  <si>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</si>
  <si>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</si>
  <si>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</si>
  <si>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</si>
  <si>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</si>
  <si>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</si>
  <si>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</si>
  <si>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</si>
  <si>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</si>
  <si>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</si>
  <si>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</si>
  <si>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</si>
  <si>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</si>
  <si>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</si>
  <si>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</si>
  <si>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</si>
  <si>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</si>
  <si>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</si>
  <si>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</si>
  <si>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</si>
  <si>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</si>
  <si>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</si>
  <si>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</si>
  <si>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</si>
  <si>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</si>
  <si>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</si>
  <si>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</si>
  <si>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</si>
  <si>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</si>
  <si>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</si>
  <si>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</si>
  <si>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</si>
  <si>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</si>
  <si>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</si>
  <si>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</si>
  <si>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</si>
  <si>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</si>
  <si>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</si>
  <si>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</si>
  <si>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</si>
  <si>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</si>
  <si>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</si>
  <si>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</si>
  <si>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</si>
  <si>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</si>
  <si>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</si>
  <si>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</si>
  <si>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</si>
  <si>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</si>
  <si>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</si>
  <si>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</si>
  <si>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</si>
  <si>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</si>
  <si>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</si>
  <si>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</si>
  <si>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</si>
  <si>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</si>
  <si>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</si>
  <si>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</si>
  <si>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</si>
  <si>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</si>
  <si>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</si>
  <si>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</si>
  <si>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</si>
  <si>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</si>
  <si>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</si>
  <si>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</si>
  <si>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</si>
  <si>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</si>
  <si>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</si>
  <si>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</si>
  <si>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</si>
  <si>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</si>
  <si>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</si>
  <si>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</si>
  <si>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</si>
  <si>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</si>
  <si>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</si>
  <si>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</si>
  <si>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</si>
  <si>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</si>
  <si>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</si>
  <si>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</si>
  <si>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</si>
  <si>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</si>
  <si>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</si>
  <si>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</si>
  <si>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</si>
  <si>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</si>
  <si>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</si>
  <si>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</si>
  <si>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</si>
  <si>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</si>
  <si>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</si>
  <si>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</si>
  <si>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</si>
  <si>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</si>
  <si>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</si>
  <si>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</si>
  <si>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</si>
  <si>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</si>
  <si>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</si>
  <si>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</si>
  <si>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</si>
  <si>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</si>
  <si>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</si>
  <si>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</si>
  <si>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</si>
  <si>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</si>
  <si>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</si>
  <si>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</si>
  <si>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</si>
  <si>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</si>
  <si>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</si>
  <si>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</si>
  <si>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</si>
  <si>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</si>
  <si>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</si>
  <si>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</si>
  <si>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</si>
  <si>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</si>
  <si>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</si>
  <si>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</si>
  <si>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</si>
  <si>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</si>
  <si>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</si>
  <si>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</si>
  <si>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</si>
  <si>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</si>
  <si>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</si>
  <si>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</si>
  <si>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</si>
  <si>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</si>
  <si>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</si>
  <si>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</si>
  <si>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</si>
  <si>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</si>
  <si>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</si>
  <si>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</si>
  <si>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</si>
  <si>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</si>
  <si>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</si>
  <si>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</si>
  <si>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</si>
  <si>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</si>
  <si>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</si>
  <si>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</si>
  <si>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</si>
  <si>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</si>
  <si>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</si>
  <si>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</si>
  <si>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</si>
  <si>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</si>
  <si>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</si>
  <si>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</si>
  <si>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</si>
  <si>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</si>
  <si>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</si>
  <si>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</si>
  <si>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</si>
  <si>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</si>
  <si>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</si>
  <si>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</si>
  <si>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</si>
  <si>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</si>
  <si>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</si>
  <si>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</si>
  <si>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</si>
  <si>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</si>
  <si>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</si>
  <si>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</si>
  <si>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</si>
  <si>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</si>
  <si>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</si>
  <si>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</si>
  <si>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</si>
  <si>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</si>
  <si>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</si>
  <si>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</si>
  <si>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</si>
  <si>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</si>
  <si>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</si>
  <si>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</si>
  <si>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</si>
  <si>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</si>
  <si>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</si>
  <si>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</si>
  <si>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</si>
  <si>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</si>
  <si>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</si>
  <si>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</si>
  <si>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</si>
  <si>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</si>
  <si>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</si>
  <si>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</si>
  <si>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</si>
  <si>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</si>
  <si>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</si>
  <si>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</si>
  <si>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</si>
  <si>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</si>
  <si>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</si>
  <si>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</si>
  <si>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</si>
  <si>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</si>
  <si>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</si>
  <si>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</si>
  <si>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</si>
  <si>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</si>
  <si>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</si>
  <si>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</si>
  <si>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</si>
  <si>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</si>
  <si>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</si>
  <si>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</si>
  <si>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</si>
  <si>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</si>
  <si>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</si>
  <si>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</si>
  <si>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</si>
  <si>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</si>
  <si>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</si>
  <si>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</si>
  <si>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</si>
  <si>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</si>
  <si>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</si>
  <si>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</si>
  <si>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</si>
  <si>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</si>
  <si>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</si>
  <si>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</si>
  <si>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</si>
  <si>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</si>
  <si>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</si>
  <si>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</si>
  <si>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</si>
  <si>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</si>
  <si>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</si>
  <si>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</si>
  <si>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</si>
  <si>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</si>
  <si>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</si>
  <si>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</si>
  <si>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</si>
  <si>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</si>
  <si>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</si>
  <si>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</si>
  <si>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</si>
  <si>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</si>
  <si>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</si>
  <si>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</si>
  <si>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</si>
  <si>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</si>
  <si>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</si>
  <si>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</si>
  <si>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</si>
  <si>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</si>
  <si>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</si>
  <si>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</si>
  <si>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</si>
  <si>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</si>
  <si>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</si>
  <si>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</si>
  <si>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</si>
  <si>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</si>
  <si>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</si>
  <si>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</si>
  <si>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</si>
  <si>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</si>
  <si>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</si>
  <si>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</si>
  <si>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</si>
  <si>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</si>
  <si>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</si>
  <si>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</si>
  <si>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</si>
  <si>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</si>
  <si>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</si>
  <si>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</si>
  <si>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</si>
  <si>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</si>
  <si>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</si>
  <si>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</si>
  <si>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</si>
  <si>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</si>
  <si>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</si>
  <si>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</si>
  <si>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</si>
  <si>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</si>
  <si>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</si>
  <si>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</si>
  <si>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</si>
  <si>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</si>
  <si>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</si>
  <si>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</si>
  <si>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</si>
  <si>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</si>
  <si>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</si>
  <si>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</si>
  <si>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</si>
  <si>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</si>
  <si>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</si>
  <si>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</si>
  <si>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</si>
  <si>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</si>
  <si>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</si>
  <si>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</si>
  <si>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</si>
  <si>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</si>
  <si>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</si>
  <si>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</si>
  <si>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</si>
  <si>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</si>
  <si>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</si>
  <si>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</si>
  <si>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</si>
  <si>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</si>
  <si>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</si>
  <si>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</si>
  <si>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</si>
  <si>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</si>
  <si>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</si>
  <si>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</si>
  <si>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</si>
  <si>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</si>
  <si>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</si>
  <si>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</si>
  <si>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</si>
  <si>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</si>
  <si>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</si>
  <si>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</si>
  <si>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</si>
  <si>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</si>
  <si>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</si>
  <si>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</si>
  <si>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</si>
  <si>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</si>
  <si>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</si>
  <si>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</si>
  <si>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</si>
  <si>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</si>
  <si>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</si>
  <si>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</si>
  <si>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</si>
  <si>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</si>
  <si>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</si>
  <si>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</si>
  <si>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</si>
  <si>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</si>
  <si>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</si>
  <si>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</si>
  <si>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</si>
  <si>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</si>
  <si>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</si>
  <si>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</si>
  <si>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</si>
  <si>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</si>
  <si>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</si>
  <si>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</si>
  <si>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</si>
  <si>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</si>
  <si>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</si>
  <si>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</si>
  <si>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</si>
  <si>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</si>
  <si>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</si>
  <si>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</si>
  <si>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</si>
  <si>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</si>
  <si>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</si>
  <si>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</si>
  <si>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</si>
  <si>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</si>
  <si>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</si>
  <si>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</si>
  <si>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</si>
  <si>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</si>
  <si>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</si>
  <si>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</si>
  <si>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</si>
  <si>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</si>
  <si>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</si>
  <si>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</si>
  <si>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</si>
  <si>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</si>
  <si>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</si>
  <si>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</si>
  <si>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</si>
  <si>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</si>
  <si>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</si>
  <si>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</si>
  <si>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</si>
  <si>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</si>
  <si>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</si>
  <si>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</si>
  <si>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</si>
  <si>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</si>
  <si>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</si>
  <si>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</si>
  <si>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</si>
  <si>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</si>
  <si>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</si>
  <si>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</si>
  <si>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</si>
  <si>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</si>
  <si>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</si>
  <si>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</si>
  <si>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</si>
  <si>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</si>
  <si>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</si>
  <si>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</si>
  <si>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</si>
  <si>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</si>
  <si>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</si>
  <si>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</si>
  <si>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</si>
  <si>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</si>
  <si>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</si>
  <si>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</si>
  <si>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</si>
  <si>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</si>
  <si>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</si>
  <si>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</si>
  <si>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</si>
  <si>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</si>
  <si>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</si>
  <si>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</si>
  <si>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</si>
  <si>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</si>
  <si>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</si>
  <si>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</si>
  <si>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</si>
  <si>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</si>
  <si>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</si>
  <si>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</si>
  <si>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</si>
  <si>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</si>
  <si>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</si>
  <si>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</si>
  <si>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</si>
  <si>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</si>
  <si>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</si>
  <si>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</si>
  <si>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</si>
  <si>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</si>
  <si>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</si>
  <si>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</si>
  <si>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</si>
  <si>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</si>
  <si>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</si>
  <si>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</si>
  <si>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</si>
  <si>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</si>
  <si>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</si>
  <si>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</si>
  <si>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</si>
  <si>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</si>
  <si>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</si>
  <si>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</si>
  <si>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</si>
  <si>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</si>
  <si>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</si>
  <si>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</si>
  <si>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</si>
  <si>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</si>
  <si>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</si>
  <si>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</si>
  <si>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</si>
  <si>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</si>
  <si>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</si>
  <si>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</si>
  <si>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</si>
  <si>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</si>
  <si>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</si>
  <si>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</si>
  <si>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</si>
  <si>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</si>
  <si>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</si>
  <si>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</si>
  <si>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</si>
  <si>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</si>
  <si>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</si>
  <si>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</si>
  <si>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</si>
  <si>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</si>
  <si>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</si>
  <si>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</si>
  <si>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</si>
  <si>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</si>
  <si>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</si>
  <si>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</si>
  <si>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</si>
  <si>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</si>
  <si>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</si>
  <si>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</si>
  <si>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</si>
  <si>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</si>
  <si>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</si>
  <si>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</si>
  <si>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</si>
  <si>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</si>
  <si>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</si>
  <si>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</si>
  <si>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</si>
  <si>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</si>
  <si>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</si>
  <si>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</si>
  <si>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</si>
  <si>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</si>
  <si>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</si>
  <si>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</si>
  <si>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</si>
  <si>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</si>
  <si>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</si>
  <si>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</si>
  <si>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</si>
  <si>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</si>
  <si>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</si>
  <si>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</si>
  <si>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</si>
  <si>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</si>
  <si>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</si>
  <si>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</si>
  <si>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</si>
  <si>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</si>
  <si>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</si>
  <si>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</si>
  <si>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</si>
  <si>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</si>
  <si>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</si>
  <si>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</si>
  <si>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</si>
  <si>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</si>
  <si>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</si>
  <si>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</si>
  <si>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</si>
  <si>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</si>
  <si>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</si>
  <si>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</si>
  <si>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</si>
  <si>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</si>
  <si>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</si>
  <si>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</si>
  <si>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</si>
  <si>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</si>
  <si>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</si>
  <si>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</si>
  <si>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</si>
  <si>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</si>
  <si>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</si>
  <si>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</si>
  <si>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</si>
  <si>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</si>
  <si>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</si>
  <si>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</si>
  <si>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</si>
  <si>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</si>
  <si>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</si>
  <si>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</si>
  <si>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</si>
  <si>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</si>
  <si>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</si>
  <si>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</si>
  <si>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</si>
  <si>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</si>
  <si>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</si>
  <si>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</si>
  <si>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</si>
  <si>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</si>
  <si>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</si>
  <si>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</si>
  <si>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</si>
  <si>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</si>
  <si>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</si>
  <si>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</si>
  <si>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</si>
  <si>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</si>
  <si>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</si>
  <si>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</si>
  <si>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</si>
  <si>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</si>
  <si>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</si>
  <si>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</si>
  <si>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</si>
  <si>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</si>
  <si>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</si>
  <si>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</si>
  <si>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</si>
  <si>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</si>
  <si>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</si>
  <si>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</si>
  <si>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</si>
  <si>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</si>
  <si>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</si>
  <si>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</si>
  <si>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</si>
  <si>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</si>
  <si>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</si>
  <si>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</si>
  <si>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</si>
  <si>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</si>
  <si>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</si>
  <si>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</si>
  <si>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</si>
  <si>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</si>
  <si>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</si>
  <si>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</si>
  <si>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</si>
  <si>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</si>
  <si>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</si>
  <si>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</si>
  <si>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</si>
  <si>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</si>
  <si>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</si>
  <si>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</si>
  <si>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</si>
  <si>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</si>
  <si>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</si>
  <si>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</si>
  <si>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</si>
  <si>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</si>
  <si>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</si>
  <si>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</si>
  <si>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</si>
  <si>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</si>
  <si>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</si>
  <si>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</si>
  <si>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</si>
  <si>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</si>
  <si>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</si>
  <si>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</si>
  <si>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</si>
  <si>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</si>
  <si>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</si>
  <si>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</si>
  <si>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</si>
  <si>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</si>
  <si>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</si>
  <si>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</si>
  <si>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</si>
  <si>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</si>
  <si>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</si>
  <si>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</si>
  <si>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</si>
  <si>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</si>
  <si>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</si>
  <si>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</si>
  <si>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</si>
  <si>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</si>
  <si>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</si>
  <si>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</si>
  <si>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</si>
  <si>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</si>
  <si>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</si>
  <si>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</si>
  <si>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</si>
  <si>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</si>
  <si>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</si>
  <si>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</si>
  <si>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</si>
  <si>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</si>
  <si>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</si>
  <si>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</si>
  <si>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</si>
  <si>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</si>
  <si>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</si>
  <si>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</si>
  <si>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</si>
  <si>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</si>
  <si>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</si>
  <si>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</si>
  <si>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</si>
  <si>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</si>
  <si>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</si>
  <si>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</si>
  <si>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</si>
  <si>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</si>
  <si>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</si>
  <si>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</si>
  <si>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</si>
  <si>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</si>
  <si>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</si>
  <si>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</si>
  <si>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</si>
  <si>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</si>
  <si>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</si>
  <si>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</si>
  <si>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</si>
  <si>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</si>
  <si>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</si>
  <si>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</si>
  <si>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</si>
  <si>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</si>
  <si>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</si>
  <si>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</si>
  <si>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</si>
  <si>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</si>
  <si>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</si>
  <si>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</si>
  <si>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</si>
  <si>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</si>
  <si>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</si>
  <si>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</si>
  <si>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</si>
  <si>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</si>
  <si>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</si>
  <si>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</si>
  <si>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</si>
  <si>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</si>
  <si>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</si>
  <si>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</si>
  <si>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</si>
  <si>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</si>
  <si>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</si>
  <si>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</si>
  <si>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</si>
  <si>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</si>
  <si>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</si>
  <si>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</si>
  <si>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</si>
  <si>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</si>
  <si>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</si>
  <si>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</si>
  <si>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</si>
  <si>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</si>
  <si>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</si>
  <si>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</si>
  <si>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</si>
  <si>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</si>
  <si>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</si>
  <si>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</si>
  <si>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</si>
  <si>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</si>
  <si>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</si>
  <si>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</si>
  <si>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</si>
  <si>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</si>
  <si>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</si>
  <si>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</si>
  <si>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</si>
  <si>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</si>
  <si>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</si>
  <si>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</si>
  <si>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</si>
  <si>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</si>
  <si>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</si>
  <si>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</si>
  <si>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</si>
  <si>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</si>
  <si>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</si>
  <si>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</si>
  <si>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</si>
  <si>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</si>
  <si>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</si>
  <si>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</si>
  <si>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</si>
  <si>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</si>
  <si>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</si>
  <si>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</si>
  <si>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</si>
  <si>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</si>
  <si>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</si>
  <si>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</si>
  <si>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</si>
  <si>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</si>
  <si>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</si>
  <si>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</si>
  <si>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</si>
  <si>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</si>
  <si>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</si>
  <si>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</si>
  <si>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</si>
  <si>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</si>
  <si>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</si>
  <si>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</si>
  <si>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</si>
  <si>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</si>
  <si>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</si>
  <si>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</si>
  <si>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</si>
  <si>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</si>
  <si>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</si>
  <si>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</si>
  <si>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</si>
  <si>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</si>
  <si>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</si>
  <si>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</si>
  <si>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</si>
  <si>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</si>
  <si>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</si>
  <si>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</si>
  <si>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</si>
  <si>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</si>
  <si>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</si>
  <si>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</si>
  <si>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</si>
  <si>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</si>
  <si>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</si>
  <si>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</si>
  <si>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</si>
  <si>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</si>
  <si>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</si>
  <si>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</si>
  <si>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</si>
  <si>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</si>
  <si>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</si>
  <si>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</si>
  <si>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</si>
  <si>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</si>
  <si>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</si>
  <si>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</si>
  <si>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</si>
  <si>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</si>
  <si>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</si>
  <si>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</si>
  <si>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</si>
  <si>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</si>
  <si>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</si>
  <si>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</si>
  <si>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</si>
  <si>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</si>
  <si>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</si>
  <si>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</si>
  <si>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</si>
  <si>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</si>
  <si>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</si>
  <si>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</si>
  <si>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</si>
  <si>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</si>
  <si>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</si>
  <si>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</si>
  <si>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</si>
  <si>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</si>
  <si>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</si>
  <si>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</si>
  <si>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</si>
  <si>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</si>
  <si>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</si>
  <si>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</si>
  <si>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</si>
  <si>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</si>
  <si>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</si>
  <si>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</si>
  <si>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</si>
  <si>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</si>
  <si>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</si>
  <si>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</si>
  <si>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</si>
  <si>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</si>
  <si>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</si>
  <si>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</si>
  <si>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</si>
  <si>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</si>
  <si>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</si>
  <si>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</si>
  <si>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</si>
  <si>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</si>
  <si>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</si>
  <si>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</si>
  <si>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</si>
  <si>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</si>
  <si>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</si>
  <si>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</si>
  <si>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</si>
  <si>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</si>
  <si>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</si>
  <si>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</si>
  <si>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</si>
  <si>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</si>
  <si>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</si>
  <si>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</si>
  <si>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</si>
  <si>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</si>
  <si>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</si>
  <si>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</si>
  <si>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</si>
  <si>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</si>
  <si>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</si>
  <si>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</si>
  <si>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</si>
  <si>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</si>
  <si>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</si>
  <si>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</si>
  <si>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</si>
  <si>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</si>
  <si>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</si>
  <si>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</si>
  <si>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</si>
  <si>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</si>
  <si>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</si>
  <si>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</si>
  <si>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</si>
  <si>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</si>
  <si>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</si>
  <si>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</si>
  <si>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</si>
  <si>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</si>
  <si>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</si>
  <si>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</si>
  <si>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</si>
  <si>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</si>
  <si>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</si>
  <si>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</si>
  <si>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</si>
  <si>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</si>
  <si>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</si>
  <si>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</si>
  <si>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</si>
  <si>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</si>
  <si>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</si>
  <si>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</si>
  <si>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</si>
  <si>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</si>
  <si>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</si>
  <si>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</si>
  <si>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</si>
  <si>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</si>
  <si>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</si>
  <si>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</si>
  <si>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</si>
  <si>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</si>
  <si>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</si>
  <si>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</si>
  <si>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</si>
  <si>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</si>
  <si>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</si>
  <si>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</si>
  <si>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</si>
  <si>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</si>
  <si>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</si>
  <si>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</si>
  <si>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</si>
  <si>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</si>
  <si>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</si>
  <si>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</si>
  <si>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</si>
  <si>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</si>
  <si>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</si>
  <si>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</si>
  <si>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</si>
  <si>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</si>
  <si>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</si>
  <si>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</si>
  <si>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</si>
  <si>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</si>
  <si>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</si>
  <si>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</si>
  <si>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</si>
  <si>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</si>
  <si>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</si>
  <si>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</si>
  <si>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</si>
  <si>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</si>
  <si>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</si>
  <si>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</si>
  <si>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</si>
  <si>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</si>
  <si>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</si>
  <si>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</si>
  <si>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</si>
  <si>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</si>
  <si>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</si>
  <si>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</si>
  <si>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</si>
  <si>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</si>
  <si>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</si>
  <si>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</si>
  <si>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</si>
  <si>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</si>
  <si>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</si>
  <si>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</si>
  <si>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</si>
  <si>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</si>
  <si>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</si>
  <si>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</si>
  <si>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</si>
  <si>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</si>
  <si>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</si>
  <si>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</si>
  <si>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</si>
  <si>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</si>
  <si>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</si>
  <si>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</si>
  <si>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</si>
  <si>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</si>
  <si>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</si>
  <si>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</si>
  <si>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</si>
  <si>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</si>
  <si>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</si>
  <si>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</si>
  <si>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</si>
  <si>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</si>
  <si>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</si>
  <si>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</si>
  <si>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</si>
  <si>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</si>
  <si>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</si>
  <si>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</si>
  <si>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</si>
  <si>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</si>
  <si>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</si>
  <si>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</si>
  <si>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</si>
  <si>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</si>
  <si>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</si>
  <si>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</si>
  <si>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</si>
  <si>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</si>
  <si>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</si>
  <si>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</si>
  <si>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</si>
  <si>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</si>
  <si>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</si>
  <si>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</si>
  <si>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</si>
  <si>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</si>
  <si>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</si>
  <si>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</si>
  <si>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</si>
  <si>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</si>
  <si>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</si>
  <si>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</si>
  <si>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</si>
  <si>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</si>
  <si>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</si>
  <si>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</si>
  <si>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</si>
  <si>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</si>
  <si>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</si>
  <si>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</si>
  <si>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</si>
  <si>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</si>
  <si>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</si>
  <si>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</si>
  <si>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</si>
  <si>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</si>
  <si>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</si>
  <si>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</si>
  <si>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</si>
  <si>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</si>
  <si>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</si>
  <si>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</si>
  <si>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</si>
  <si>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</si>
  <si>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</si>
  <si>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</si>
  <si>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</si>
  <si>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</si>
  <si>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</si>
  <si>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</si>
  <si>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</si>
  <si>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</si>
  <si>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</si>
  <si>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</si>
  <si>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</si>
  <si>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</si>
  <si>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</si>
  <si>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</si>
  <si>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</si>
  <si>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</si>
  <si>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</si>
  <si>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</si>
  <si>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</si>
  <si>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</si>
  <si>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</si>
  <si>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</si>
  <si>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</si>
  <si>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</si>
  <si>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</si>
  <si>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</si>
  <si>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</si>
  <si>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</si>
  <si>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</si>
  <si>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</si>
  <si>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</si>
  <si>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</si>
  <si>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</si>
  <si>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</si>
  <si>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</si>
  <si>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</si>
  <si>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</si>
  <si>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</si>
  <si>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</si>
  <si>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</si>
  <si>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</si>
  <si>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</si>
  <si>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</si>
  <si>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</si>
  <si>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</si>
  <si>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</si>
  <si>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</si>
  <si>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</si>
  <si>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</si>
  <si>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</si>
  <si>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</si>
  <si>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</si>
  <si>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</si>
  <si>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</si>
  <si>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</si>
  <si>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</si>
  <si>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</si>
  <si>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</si>
  <si>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</si>
  <si>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</si>
  <si>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</si>
  <si>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</si>
  <si>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</si>
  <si>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</si>
  <si>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</si>
  <si>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</si>
  <si>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</si>
  <si>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</si>
  <si>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</si>
  <si>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</si>
  <si>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</si>
  <si>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</si>
  <si>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</si>
  <si>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</si>
  <si>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</si>
  <si>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</si>
  <si>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</si>
  <si>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</si>
  <si>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</si>
  <si>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</si>
  <si>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</si>
  <si>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</si>
  <si>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</si>
  <si>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</si>
  <si>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</si>
  <si>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</si>
  <si>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</si>
  <si>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</si>
  <si>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</si>
  <si>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</si>
  <si>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</si>
  <si>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</si>
  <si>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</si>
  <si>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</si>
  <si>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</si>
  <si>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</si>
  <si>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</si>
  <si>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</si>
  <si>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</si>
  <si>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</si>
  <si>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</si>
  <si>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</si>
  <si>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</si>
  <si>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</si>
  <si>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</si>
  <si>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</si>
  <si>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</si>
  <si>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</si>
  <si>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</si>
  <si>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</si>
  <si>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</si>
  <si>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</si>
  <si>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</si>
  <si>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</si>
  <si>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</si>
  <si>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</si>
  <si>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</si>
  <si>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</si>
  <si>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</si>
  <si>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</si>
  <si>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</si>
  <si>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</si>
  <si>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</si>
  <si>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</si>
  <si>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</si>
  <si>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</si>
  <si>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</si>
  <si>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</si>
  <si>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</si>
  <si>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</si>
  <si>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</si>
  <si>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</si>
  <si>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</si>
  <si>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</si>
  <si>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</si>
  <si>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</si>
  <si>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</si>
  <si>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</si>
  <si>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</si>
  <si>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</si>
  <si>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</si>
  <si>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</si>
  <si>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</si>
  <si>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</si>
  <si>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</si>
  <si>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</si>
  <si>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</si>
  <si>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</si>
  <si>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</si>
  <si>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</si>
  <si>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</si>
  <si>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</si>
  <si>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</si>
  <si>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</si>
  <si>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</si>
  <si>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</si>
  <si>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</si>
  <si>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</si>
  <si>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</si>
  <si>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</si>
  <si>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</si>
  <si>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</si>
  <si>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</si>
  <si>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</si>
  <si>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</si>
  <si>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</si>
  <si>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</si>
  <si>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</si>
  <si>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</si>
  <si>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</si>
  <si>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</si>
  <si>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</si>
  <si>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</si>
  <si>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</si>
  <si>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</si>
  <si>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</si>
  <si>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</si>
  <si>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</si>
  <si>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</si>
  <si>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</si>
  <si>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</si>
  <si>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</si>
  <si>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</si>
  <si>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</si>
  <si>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</si>
  <si>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</si>
  <si>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</si>
  <si>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</si>
  <si>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</si>
  <si>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</si>
  <si>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</si>
  <si>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</si>
  <si>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</si>
  <si>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</si>
  <si>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</si>
  <si>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</si>
  <si>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</si>
  <si>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</si>
  <si>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</si>
  <si>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</si>
  <si>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</si>
  <si>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</si>
  <si>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</si>
  <si>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</si>
  <si>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</si>
  <si>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</si>
  <si>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</si>
  <si>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</si>
  <si>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</si>
  <si>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</si>
  <si>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</si>
  <si>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</si>
  <si>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</si>
  <si>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</si>
  <si>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</si>
  <si>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</si>
  <si>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</si>
  <si>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</si>
  <si>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</si>
  <si>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</si>
  <si>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</si>
  <si>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</si>
  <si>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</si>
  <si>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</si>
  <si>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</si>
  <si>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</si>
  <si>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</si>
  <si>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</si>
  <si>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</si>
  <si>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</si>
  <si>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</si>
  <si>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</si>
  <si>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</si>
  <si>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</si>
  <si>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</si>
  <si>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</si>
  <si>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</si>
  <si>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</si>
  <si>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</si>
  <si>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</si>
  <si>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</si>
  <si>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</si>
  <si>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</si>
  <si>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</si>
  <si>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</si>
  <si>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</si>
  <si>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</si>
  <si>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</si>
  <si>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</si>
  <si>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</si>
  <si>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</si>
  <si>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</si>
  <si>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</si>
  <si>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</si>
  <si>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</si>
  <si>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</si>
  <si>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</si>
  <si>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</si>
  <si>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</si>
  <si>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</si>
  <si>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</si>
  <si>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</si>
  <si>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</si>
  <si>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</si>
  <si>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</si>
  <si>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</si>
  <si>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</si>
  <si>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</si>
  <si>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</si>
  <si>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</si>
  <si>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</si>
  <si>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</si>
  <si>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</si>
  <si>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</si>
  <si>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</si>
  <si>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</si>
  <si>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</si>
  <si>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</si>
  <si>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</si>
  <si>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</si>
  <si>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</si>
  <si>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</si>
  <si>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</si>
  <si>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</si>
  <si>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</si>
  <si>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</si>
  <si>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</si>
  <si>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</si>
  <si>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</si>
  <si>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</si>
  <si>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</si>
  <si>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</si>
  <si>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</si>
  <si>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</si>
  <si>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</si>
  <si>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</si>
  <si>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</si>
  <si>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</si>
  <si>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</si>
  <si>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</si>
  <si>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</si>
  <si>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</si>
  <si>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</si>
  <si>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</si>
  <si>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</si>
  <si>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</si>
  <si>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</si>
  <si>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</si>
  <si>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</si>
  <si>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</si>
  <si>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</si>
  <si>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</si>
  <si>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</si>
  <si>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</si>
  <si>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</si>
  <si>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</si>
  <si>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</si>
  <si>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</si>
  <si>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</si>
  <si>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</si>
  <si>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</si>
  <si>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</si>
  <si>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</si>
  <si>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</si>
  <si>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</si>
  <si>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</si>
  <si>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</si>
  <si>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</si>
  <si>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</si>
  <si>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</si>
  <si>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</si>
  <si>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</si>
  <si>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</si>
  <si>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</si>
  <si>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</si>
  <si>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</si>
  <si>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</si>
  <si>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</si>
  <si>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</si>
  <si>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</si>
  <si>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</si>
  <si>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</si>
  <si>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</si>
  <si>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</si>
  <si>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</si>
  <si>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</si>
  <si>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</si>
  <si>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</si>
  <si>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</si>
  <si>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</si>
  <si>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</si>
  <si>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</si>
  <si>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</si>
  <si>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</si>
  <si>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</si>
  <si>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</si>
  <si>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</si>
  <si>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</si>
  <si>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</si>
  <si>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</si>
  <si>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</si>
  <si>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</si>
  <si>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</si>
  <si>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</si>
  <si>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</si>
  <si>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</si>
  <si>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</si>
  <si>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</si>
  <si>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</si>
  <si>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</si>
  <si>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</si>
  <si>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</si>
  <si>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</si>
  <si>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</si>
  <si>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</si>
  <si>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</si>
  <si>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</si>
  <si>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</si>
  <si>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</si>
  <si>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</si>
  <si>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</si>
  <si>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</si>
  <si>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</si>
  <si>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</si>
  <si>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</si>
  <si>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</si>
  <si>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</si>
  <si>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</si>
  <si>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</si>
  <si>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</si>
  <si>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</si>
  <si>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</si>
  <si>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</si>
  <si>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</si>
  <si>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</si>
  <si>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</si>
  <si>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</si>
  <si>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</si>
  <si>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</si>
  <si>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</si>
  <si>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</si>
  <si>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</si>
  <si>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</si>
  <si>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</si>
  <si>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</si>
  <si>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</si>
  <si>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</si>
  <si>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</si>
  <si>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</si>
  <si>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</si>
  <si>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</si>
  <si>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</si>
  <si>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</si>
  <si>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</si>
  <si>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</si>
  <si>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</si>
  <si>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</si>
  <si>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</si>
  <si>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</si>
  <si>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</si>
  <si>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</si>
  <si>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</si>
  <si>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</si>
  <si>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</si>
  <si>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</si>
  <si>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</si>
  <si>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</si>
  <si>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</si>
  <si>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</si>
  <si>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</si>
  <si>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</si>
  <si>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</si>
  <si>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</si>
  <si>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</si>
  <si>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</si>
  <si>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</si>
  <si>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</si>
  <si>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</si>
  <si>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</si>
  <si>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</si>
  <si>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</si>
  <si>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</si>
  <si>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</si>
  <si>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</si>
  <si>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</si>
  <si>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</si>
  <si>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</si>
  <si>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</si>
  <si>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</si>
  <si>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</si>
  <si>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</si>
  <si>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</si>
  <si>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</si>
  <si>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</si>
  <si>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</si>
  <si>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</si>
  <si>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</si>
  <si>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</si>
  <si>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</si>
  <si>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</si>
  <si>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</si>
  <si>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</si>
  <si>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</si>
  <si>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</si>
  <si>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</si>
  <si>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</si>
  <si>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</si>
  <si>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</si>
  <si>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</si>
  <si>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</si>
  <si>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</si>
  <si>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</si>
  <si>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</si>
  <si>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</si>
  <si>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</si>
  <si>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</si>
  <si>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</si>
  <si>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</si>
  <si>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</si>
  <si>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</si>
  <si>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</si>
  <si>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</si>
  <si>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</si>
  <si>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</si>
  <si>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</si>
  <si>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</si>
  <si>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</si>
  <si>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</si>
  <si>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</si>
  <si>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</si>
  <si>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</si>
  <si>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</si>
  <si>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</si>
  <si>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</si>
  <si>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</si>
  <si>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</si>
  <si>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</si>
  <si>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</si>
  <si>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</si>
  <si>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</si>
  <si>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</si>
  <si>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</si>
  <si>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</si>
  <si>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</si>
  <si>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</si>
  <si>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</si>
  <si>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</si>
  <si>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</si>
  <si>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</si>
  <si>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</si>
  <si>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</si>
  <si>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</si>
  <si>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</si>
  <si>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</si>
  <si>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</si>
  <si>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</si>
  <si>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</si>
  <si>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</si>
  <si>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</si>
  <si>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</si>
  <si>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</si>
  <si>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</si>
  <si>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</si>
  <si>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</si>
  <si>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</si>
  <si>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</si>
  <si>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</si>
  <si>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</si>
  <si>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</si>
  <si>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</si>
  <si>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</si>
  <si>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</si>
  <si>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</si>
  <si>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</si>
  <si>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</si>
  <si>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</si>
  <si>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</si>
  <si>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</si>
  <si>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</si>
  <si>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</si>
  <si>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</si>
  <si>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</si>
  <si>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</si>
  <si>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</si>
  <si>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</si>
  <si>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</si>
  <si>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</si>
  <si>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</si>
  <si>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</si>
  <si>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</si>
  <si>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</si>
  <si>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</si>
  <si>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</si>
  <si>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</si>
  <si>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</si>
  <si>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</si>
  <si>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</si>
  <si>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</si>
  <si>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</si>
  <si>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</si>
  <si>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</si>
  <si>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</si>
  <si>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</si>
  <si>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</si>
  <si>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</si>
  <si>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</si>
  <si>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</si>
  <si>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</si>
  <si>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</si>
  <si>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</si>
  <si>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</si>
  <si>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</si>
  <si>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</si>
  <si>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</si>
  <si>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</si>
  <si>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</si>
  <si>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</si>
  <si>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</si>
  <si>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</si>
  <si>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</si>
  <si>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</si>
  <si>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</si>
  <si>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</si>
  <si>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</si>
  <si>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</si>
  <si>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</si>
  <si>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</si>
  <si>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</si>
  <si>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</si>
  <si>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</si>
  <si>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</si>
  <si>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</si>
  <si>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</si>
  <si>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</si>
  <si>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</si>
  <si>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</si>
  <si>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</si>
  <si>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</si>
  <si>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</si>
  <si>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</si>
  <si>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</si>
  <si>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</si>
  <si>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</si>
  <si>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</si>
  <si>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</si>
  <si>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</si>
  <si>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</si>
  <si>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</si>
  <si>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</si>
  <si>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</si>
  <si>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</si>
  <si>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</si>
  <si>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</si>
  <si>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</si>
  <si>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</si>
  <si>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</si>
  <si>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</si>
  <si>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</si>
  <si>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</si>
  <si>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</si>
  <si>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</si>
  <si>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</si>
  <si>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</si>
  <si>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</si>
  <si>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</si>
  <si>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</si>
  <si>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</si>
  <si>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</si>
  <si>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</si>
  <si>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</si>
  <si>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</si>
  <si>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</si>
  <si>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</si>
  <si>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</si>
  <si>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</si>
  <si>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</si>
  <si>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</si>
  <si>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</si>
  <si>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</si>
  <si>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</si>
  <si>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</si>
  <si>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</si>
  <si>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</si>
  <si>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</si>
  <si>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</si>
  <si>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</si>
  <si>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</si>
  <si>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</si>
  <si>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</si>
  <si>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</si>
  <si>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</si>
  <si>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</si>
  <si>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</si>
  <si>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</si>
  <si>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</si>
  <si>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</si>
  <si>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</si>
  <si>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</si>
  <si>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</si>
  <si>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</si>
  <si>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</si>
  <si>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</si>
  <si>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</si>
  <si>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</si>
  <si>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</si>
  <si>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</si>
  <si>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</si>
  <si>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</si>
  <si>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</si>
  <si>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</si>
  <si>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</si>
  <si>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</si>
  <si>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</si>
  <si>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</si>
  <si>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</si>
  <si>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</si>
  <si>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</si>
  <si>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</si>
  <si>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</si>
  <si>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</si>
  <si>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</si>
  <si>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</si>
  <si>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</si>
  <si>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</si>
  <si>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</si>
  <si>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</si>
  <si>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</si>
  <si>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</si>
  <si>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</si>
  <si>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</si>
  <si>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</si>
  <si>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</si>
  <si>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</si>
  <si>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</si>
  <si>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</si>
  <si>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</si>
  <si>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</si>
  <si>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</si>
  <si>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</si>
  <si>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</si>
  <si>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</si>
  <si>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</si>
  <si>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</si>
  <si>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</si>
  <si>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</si>
  <si>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</si>
  <si>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</si>
  <si>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</si>
  <si>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</si>
  <si>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</si>
  <si>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</si>
  <si>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</si>
  <si>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</si>
  <si>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</si>
  <si>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</si>
  <si>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</si>
  <si>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</si>
  <si>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</si>
  <si>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</si>
  <si>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</si>
  <si>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</si>
  <si>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</si>
  <si>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</si>
  <si>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</si>
  <si>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</si>
  <si>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</si>
  <si>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</si>
  <si>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</si>
  <si>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</si>
  <si>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</si>
  <si>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</si>
  <si>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</si>
  <si>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</si>
  <si>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</si>
  <si>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</si>
  <si>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</si>
  <si>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</si>
  <si>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</si>
  <si>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</si>
  <si>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</si>
  <si>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</si>
  <si>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</si>
  <si>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</si>
  <si>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</si>
  <si>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</si>
  <si>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</si>
  <si>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</si>
  <si>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</si>
  <si>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</si>
  <si>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</si>
  <si>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</si>
  <si>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</si>
  <si>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</si>
  <si>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</si>
  <si>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</si>
  <si>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</si>
  <si>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</si>
  <si>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</si>
  <si>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</si>
  <si>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</si>
  <si>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</si>
  <si>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</si>
  <si>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</si>
  <si>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</si>
  <si>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</si>
  <si>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</si>
  <si>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</si>
  <si>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</si>
  <si>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</si>
  <si>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</si>
  <si>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</si>
  <si>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</si>
  <si>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</si>
  <si>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</si>
  <si>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</si>
  <si>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</si>
  <si>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</si>
  <si>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</si>
  <si>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</si>
  <si>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</si>
  <si>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</si>
  <si>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</si>
  <si>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</si>
  <si>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</si>
  <si>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</si>
  <si>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</si>
  <si>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</si>
  <si>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</si>
  <si>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</si>
  <si>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</si>
  <si>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</si>
  <si>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</si>
  <si>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</si>
  <si>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</si>
  <si>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</si>
  <si>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</si>
  <si>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</si>
  <si>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</si>
  <si>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</si>
  <si>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</si>
  <si>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</si>
  <si>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</si>
  <si>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</si>
  <si>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</si>
  <si>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</si>
  <si>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</si>
  <si>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</si>
  <si>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</si>
  <si>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</si>
  <si>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</si>
  <si>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</si>
  <si>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</si>
  <si>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</si>
  <si>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</si>
  <si>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</si>
  <si>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</si>
  <si>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</si>
  <si>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</si>
  <si>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</si>
  <si>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</si>
  <si>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</si>
  <si>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</si>
  <si>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</si>
  <si>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</si>
  <si>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</si>
  <si>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</si>
  <si>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</si>
  <si>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</si>
  <si>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</si>
  <si>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</si>
  <si>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</si>
  <si>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</si>
  <si>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</si>
  <si>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</si>
  <si>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</si>
  <si>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</si>
  <si>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</si>
  <si>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</si>
  <si>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</si>
  <si>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</si>
  <si>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</si>
  <si>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</si>
  <si>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</si>
  <si>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</si>
  <si>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</si>
  <si>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</si>
  <si>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</si>
  <si>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</si>
  <si>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</si>
  <si>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</si>
  <si>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</si>
  <si>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</si>
  <si>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</si>
  <si>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</si>
  <si>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</si>
  <si>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</si>
  <si>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</si>
  <si>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</si>
  <si>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</si>
  <si>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</si>
  <si>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</si>
  <si>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</si>
  <si>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</si>
  <si>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</si>
  <si>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</si>
  <si>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</si>
  <si>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</si>
  <si>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</si>
  <si>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</si>
  <si>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</si>
  <si>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</si>
  <si>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</si>
  <si>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</si>
  <si>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</si>
  <si>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</si>
  <si>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</si>
  <si>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</si>
  <si>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</si>
  <si>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</si>
  <si>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</si>
  <si>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</si>
  <si>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</si>
  <si>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</si>
  <si>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</si>
  <si>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</si>
  <si>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</si>
  <si>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</si>
  <si>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</si>
  <si>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</si>
  <si>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</si>
  <si>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</si>
  <si>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</si>
  <si>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</si>
  <si>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</si>
  <si>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</si>
  <si>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</si>
  <si>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</si>
  <si>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</si>
  <si>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</si>
  <si>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</si>
  <si>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</si>
  <si>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</si>
  <si>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</si>
  <si>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</si>
  <si>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</si>
  <si>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</si>
  <si>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</si>
  <si>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</si>
  <si>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</si>
  <si>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</si>
  <si>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</si>
  <si>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</si>
  <si>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</si>
  <si>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</si>
  <si>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</si>
  <si>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</si>
  <si>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</si>
  <si>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</si>
  <si>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</si>
  <si>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</si>
  <si>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</si>
  <si>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</si>
  <si>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</si>
  <si>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</si>
  <si>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</si>
  <si>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</si>
  <si>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</si>
  <si>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</si>
  <si>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</si>
  <si>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</si>
  <si>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</si>
  <si>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</si>
  <si>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</si>
  <si>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</si>
  <si>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</si>
  <si>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</si>
  <si>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</si>
  <si>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</si>
  <si>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</si>
  <si>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</si>
  <si>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</si>
  <si>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</si>
  <si>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</si>
  <si>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</si>
  <si>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</si>
  <si>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</si>
  <si>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</si>
  <si>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</si>
  <si>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</si>
  <si>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</si>
  <si>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</si>
  <si>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</si>
  <si>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</si>
  <si>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</si>
  <si>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</si>
  <si>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</si>
  <si>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</si>
  <si>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</si>
  <si>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</si>
  <si>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</si>
  <si>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</si>
  <si>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</si>
  <si>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</si>
  <si>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</si>
  <si>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</si>
  <si>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</si>
  <si>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</si>
  <si>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</si>
  <si>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</si>
  <si>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</si>
  <si>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</si>
  <si>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</si>
  <si>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</si>
  <si>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</si>
  <si>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</si>
  <si>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</si>
  <si>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</si>
  <si>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</si>
  <si>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</si>
  <si>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</si>
  <si>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</si>
  <si>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</si>
  <si>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</si>
  <si>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</si>
  <si>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</si>
  <si>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</si>
  <si>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</si>
  <si>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</si>
  <si>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</si>
  <si>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</si>
  <si>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</si>
  <si>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</si>
  <si>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</si>
  <si>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</si>
  <si>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</si>
  <si>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</si>
  <si>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</si>
  <si>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</si>
  <si>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</si>
  <si>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</si>
  <si>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</si>
  <si>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</si>
  <si>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</si>
  <si>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</si>
  <si>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</si>
  <si>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</si>
  <si>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</si>
  <si>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</si>
  <si>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</si>
  <si>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</si>
  <si>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</si>
  <si>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</si>
  <si>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</si>
  <si>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</si>
  <si>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</si>
  <si>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</si>
  <si>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</si>
  <si>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</si>
  <si>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</si>
  <si>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</si>
  <si>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</si>
  <si>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</si>
  <si>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</si>
  <si>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</si>
  <si>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</si>
  <si>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</si>
  <si>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</si>
  <si>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</si>
  <si>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</si>
  <si>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</si>
  <si>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</si>
  <si>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</si>
  <si>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</si>
  <si>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</si>
  <si>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</si>
  <si>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</si>
  <si>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</si>
  <si>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</si>
  <si>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</si>
  <si>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</si>
  <si>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</si>
  <si>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</si>
  <si>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</si>
  <si>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</si>
  <si>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</si>
  <si>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</si>
  <si>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</si>
  <si>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</si>
  <si>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</si>
  <si>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</si>
  <si>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</si>
  <si>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</si>
  <si>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</si>
  <si>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</si>
  <si>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</si>
  <si>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</si>
  <si>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</si>
  <si>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</si>
  <si>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</si>
  <si>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</si>
  <si>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</si>
  <si>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</si>
  <si>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</si>
  <si>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</si>
  <si>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</si>
  <si>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</si>
  <si>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</si>
  <si>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</si>
  <si>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</si>
  <si>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</si>
  <si>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</si>
  <si>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</si>
  <si>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</si>
  <si>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</si>
  <si>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</si>
  <si>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</si>
  <si>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</si>
  <si>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</si>
  <si>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</si>
  <si>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</si>
  <si>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</si>
  <si>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</si>
  <si>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</si>
  <si>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</si>
  <si>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</si>
  <si>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</si>
  <si>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</si>
  <si>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</si>
  <si>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</si>
  <si>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</si>
  <si>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</si>
  <si>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</si>
  <si>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</si>
  <si>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</si>
  <si>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</si>
  <si>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</si>
  <si>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</si>
  <si>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</si>
  <si>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</si>
  <si>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</si>
  <si>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</si>
  <si>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</si>
  <si>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</si>
  <si>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</si>
  <si>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</si>
  <si>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</si>
  <si>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</si>
  <si>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</si>
  <si>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</si>
  <si>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</si>
  <si>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</si>
  <si>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</si>
  <si>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</si>
  <si>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</si>
  <si>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</si>
  <si>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</si>
  <si>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</si>
  <si>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</si>
  <si>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</si>
  <si>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</si>
  <si>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</si>
  <si>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</si>
  <si>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</si>
  <si>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</si>
  <si>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</si>
  <si>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</si>
  <si>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</si>
  <si>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</si>
  <si>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</si>
  <si>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</si>
  <si>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</si>
  <si>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</si>
  <si>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</si>
  <si>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</si>
  <si>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</si>
  <si>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</si>
  <si>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</si>
  <si>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</si>
  <si>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</si>
  <si>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</si>
  <si>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</si>
  <si>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</si>
  <si>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</si>
  <si>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</si>
  <si>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</si>
  <si>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</si>
  <si>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</si>
  <si>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</si>
  <si>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</si>
  <si>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</si>
  <si>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</si>
  <si>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</si>
  <si>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</si>
  <si>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</si>
  <si>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</si>
  <si>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</si>
  <si>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</si>
  <si>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</si>
  <si>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</si>
  <si>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</si>
  <si>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</si>
  <si>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</si>
  <si>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</si>
  <si>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</si>
  <si>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</si>
  <si>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</si>
  <si>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</si>
  <si>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</si>
  <si>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</si>
  <si>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</si>
  <si>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</si>
  <si>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</si>
  <si>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</si>
  <si>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</si>
  <si>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</si>
  <si>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</si>
  <si>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</si>
  <si>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</si>
  <si>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</si>
  <si>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</si>
  <si>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</si>
  <si>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</si>
  <si>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</si>
  <si>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</si>
  <si>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</si>
  <si>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</si>
  <si>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</si>
  <si>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</si>
  <si>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</si>
  <si>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</si>
  <si>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</si>
  <si>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</si>
  <si>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</si>
  <si>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</si>
  <si>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</si>
  <si>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</si>
  <si>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</si>
  <si>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</si>
  <si>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</si>
  <si>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</si>
  <si>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</si>
  <si>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</si>
  <si>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</si>
  <si>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</si>
  <si>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</si>
  <si>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</si>
  <si>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</si>
  <si>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</si>
  <si>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</si>
  <si>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</si>
  <si>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</si>
  <si>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</si>
  <si>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</si>
  <si>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</si>
  <si>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</si>
  <si>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</si>
  <si>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</si>
  <si>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</si>
  <si>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</si>
  <si>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</si>
  <si>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</si>
  <si>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</si>
  <si>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</si>
  <si>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</si>
  <si>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</si>
  <si>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</si>
  <si>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</si>
  <si>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</si>
  <si>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</si>
  <si>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</si>
  <si>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</si>
  <si>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</si>
  <si>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</si>
  <si>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</si>
  <si>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</si>
  <si>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</si>
  <si>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</si>
  <si>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</si>
  <si>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</si>
  <si>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</si>
  <si>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</si>
  <si>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</si>
  <si>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</si>
  <si>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</si>
  <si>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</si>
  <si>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</si>
  <si>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</si>
  <si>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</si>
  <si>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</si>
  <si>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</si>
  <si>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</si>
  <si>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</si>
  <si>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</si>
  <si>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</si>
  <si>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</si>
  <si>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</si>
  <si>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</si>
  <si>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</si>
  <si>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</si>
  <si>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</si>
  <si>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</si>
  <si>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</si>
  <si>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</si>
  <si>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</si>
  <si>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</si>
  <si>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</si>
  <si>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</si>
  <si>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</si>
  <si>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</si>
  <si>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</si>
  <si>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</si>
  <si>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</si>
  <si>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</si>
  <si>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</si>
  <si>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</si>
  <si>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</si>
  <si>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</si>
  <si>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</si>
  <si>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</si>
  <si>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</si>
  <si>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</si>
  <si>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</si>
  <si>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</si>
  <si>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</si>
  <si>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</si>
  <si>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</si>
  <si>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</si>
  <si>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</si>
  <si>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</si>
  <si>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</si>
  <si>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</si>
  <si>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</si>
  <si>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</si>
  <si>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</si>
  <si>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</si>
  <si>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</si>
  <si>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</si>
  <si>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</si>
  <si>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</si>
  <si>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</si>
  <si>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</si>
  <si>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</si>
  <si>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</si>
  <si>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</si>
  <si>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</si>
  <si>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</si>
  <si>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</si>
  <si>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</si>
  <si>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</si>
  <si>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</si>
  <si>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</si>
  <si>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</si>
  <si>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</si>
  <si>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</si>
  <si>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</si>
  <si>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</si>
  <si>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</si>
  <si>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</si>
  <si>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</si>
  <si>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</si>
  <si>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</si>
  <si>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</si>
  <si>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</si>
  <si>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</si>
  <si>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</si>
  <si>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</si>
  <si>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</si>
  <si>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</si>
  <si>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</si>
  <si>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</si>
  <si>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</si>
  <si>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</si>
  <si>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</si>
  <si>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</si>
  <si>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</si>
  <si>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</si>
  <si>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</si>
  <si>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</si>
  <si>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</si>
  <si>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</si>
  <si>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</si>
  <si>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</si>
  <si>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</si>
  <si>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</si>
  <si>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</si>
  <si>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</si>
  <si>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</si>
  <si>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</si>
  <si>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</si>
  <si>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</si>
  <si>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</si>
  <si>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</si>
  <si>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</si>
  <si>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</si>
  <si>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</si>
  <si>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</si>
  <si>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</si>
  <si>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</si>
  <si>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</si>
  <si>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</si>
  <si>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</si>
  <si>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</si>
  <si>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</si>
  <si>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</si>
  <si>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</si>
  <si>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</si>
  <si>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</si>
  <si>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</si>
  <si>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</si>
  <si>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</si>
  <si>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</si>
  <si>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</si>
  <si>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</si>
  <si>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</si>
  <si>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</si>
  <si>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</si>
  <si>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</si>
  <si>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</si>
  <si>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</si>
  <si>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</si>
  <si>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</si>
  <si>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</si>
  <si>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</si>
  <si>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</si>
  <si>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</si>
  <si>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</si>
  <si>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</si>
  <si>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</si>
  <si>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</si>
  <si>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</si>
  <si>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</si>
  <si>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</si>
  <si>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</si>
  <si>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</si>
  <si>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</si>
  <si>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</si>
  <si>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</si>
  <si>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</si>
  <si>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</si>
  <si>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</si>
  <si>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</si>
  <si>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</si>
  <si>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</si>
  <si>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</si>
  <si>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</si>
  <si>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</si>
  <si>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</si>
  <si>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</si>
  <si>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</si>
  <si>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</si>
  <si>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</si>
  <si>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</si>
  <si>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</si>
  <si>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</si>
  <si>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</si>
  <si>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</si>
  <si>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</si>
  <si>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</si>
  <si>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</si>
  <si>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</si>
  <si>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</si>
  <si>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</si>
  <si>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</si>
  <si>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</si>
  <si>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</si>
  <si>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</si>
  <si>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</si>
  <si>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</si>
  <si>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</si>
  <si>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</si>
  <si>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</si>
  <si>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</si>
  <si>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</si>
  <si>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</si>
  <si>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</si>
  <si>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</si>
  <si>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</si>
  <si>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</si>
  <si>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</si>
  <si>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</si>
  <si>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</si>
  <si>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</si>
  <si>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</si>
  <si>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</si>
  <si>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</si>
  <si>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</si>
  <si>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</si>
  <si>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</si>
  <si>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</si>
  <si>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</si>
  <si>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</si>
  <si>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</si>
  <si>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</si>
  <si>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</si>
  <si>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</si>
  <si>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</si>
  <si>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</si>
  <si>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</si>
  <si>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</si>
  <si>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</si>
  <si>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</si>
  <si>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</si>
  <si>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</si>
  <si>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</si>
  <si>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</si>
  <si>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</si>
  <si>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</si>
  <si>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</si>
  <si>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</si>
  <si>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</si>
  <si>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</si>
  <si>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</si>
  <si>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</si>
  <si>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</si>
  <si>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</si>
  <si>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</si>
  <si>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</si>
  <si>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</si>
  <si>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</si>
  <si>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</si>
  <si>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</si>
  <si>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</si>
  <si>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</si>
  <si>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</si>
  <si>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</si>
  <si>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</si>
  <si>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</si>
  <si>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</si>
  <si>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</si>
  <si>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</si>
  <si>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</si>
  <si>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</si>
  <si>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</si>
  <si>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</si>
  <si>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</si>
  <si>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</si>
  <si>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</si>
  <si>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</si>
  <si>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</si>
  <si>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</si>
  <si>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</si>
  <si>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</si>
  <si>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</si>
  <si>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</si>
  <si>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</si>
  <si>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</si>
  <si>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</si>
  <si>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</si>
  <si>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</si>
  <si>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</si>
  <si>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</si>
  <si>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</si>
  <si>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</si>
  <si>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</si>
  <si>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</si>
  <si>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</si>
  <si>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</si>
  <si>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</si>
  <si>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</si>
  <si>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</si>
  <si>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</si>
  <si>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</si>
  <si>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</si>
  <si>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</si>
  <si>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</si>
  <si>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</si>
  <si>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</si>
  <si>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</si>
  <si>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</si>
  <si>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</si>
  <si>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</si>
  <si>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</si>
  <si>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</si>
  <si>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</si>
  <si>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</si>
  <si>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</si>
  <si>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</si>
  <si>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</si>
  <si>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</si>
  <si>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</si>
  <si>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</si>
  <si>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</si>
  <si>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</si>
  <si>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</si>
  <si>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</si>
  <si>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</si>
  <si>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</si>
  <si>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</si>
  <si>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</si>
  <si>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</si>
  <si>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</si>
  <si>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</si>
  <si>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</si>
  <si>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</si>
  <si>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</si>
  <si>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</si>
  <si>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</si>
  <si>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</si>
  <si>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</si>
  <si>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</si>
  <si>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</si>
  <si>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</si>
  <si>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</si>
  <si>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</si>
  <si>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</si>
  <si>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</si>
  <si>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</si>
  <si>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</si>
  <si>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</si>
  <si>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</si>
  <si>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</si>
  <si>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</si>
  <si>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</si>
  <si>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</si>
  <si>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</si>
  <si>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</si>
  <si>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</si>
  <si>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</si>
  <si>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</si>
  <si>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</si>
  <si>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</si>
  <si>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</si>
  <si>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</si>
  <si>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</si>
  <si>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</si>
  <si>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</si>
  <si>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</si>
  <si>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</si>
  <si>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</si>
  <si>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</si>
  <si>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</si>
  <si>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</si>
  <si>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</si>
  <si>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</si>
  <si>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</si>
  <si>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</si>
  <si>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</si>
  <si>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</si>
  <si>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</si>
  <si>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</si>
  <si>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</si>
  <si>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</si>
  <si>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</si>
  <si>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</si>
  <si>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</si>
  <si>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</si>
  <si>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</si>
  <si>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</si>
  <si>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</si>
  <si>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</si>
  <si>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</si>
  <si>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</si>
  <si>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</si>
  <si>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</si>
  <si>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</si>
  <si>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</si>
  <si>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</si>
  <si>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</si>
  <si>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</si>
  <si>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</si>
  <si>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</si>
  <si>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</si>
  <si>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</si>
  <si>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</si>
  <si>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</si>
  <si>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</si>
  <si>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</si>
  <si>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</si>
  <si>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</si>
  <si>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</si>
  <si>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</si>
  <si>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</si>
  <si>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</si>
  <si>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</si>
  <si>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</si>
  <si>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</si>
  <si>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</si>
  <si>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</si>
  <si>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</si>
  <si>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</si>
  <si>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</si>
  <si>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</si>
  <si>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</si>
  <si>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</si>
  <si>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</si>
  <si>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</si>
  <si>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</si>
  <si>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</si>
  <si>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</si>
  <si>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</si>
  <si>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</si>
  <si>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</si>
  <si>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</si>
  <si>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</si>
  <si>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</si>
  <si>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</si>
  <si>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</si>
  <si>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</si>
  <si>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</si>
  <si>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</si>
  <si>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</si>
  <si>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</si>
  <si>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</si>
  <si>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</si>
  <si>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</si>
  <si>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</si>
  <si>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</si>
  <si>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</si>
  <si>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</si>
  <si>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</si>
  <si>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</si>
  <si>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</si>
  <si>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</si>
  <si>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</si>
  <si>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</si>
  <si>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</si>
  <si>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</si>
  <si>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</si>
  <si>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</si>
  <si>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</si>
  <si>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</si>
  <si>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</si>
  <si>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</si>
  <si>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</si>
  <si>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</si>
  <si>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</si>
  <si>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</si>
  <si>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</si>
  <si>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</si>
  <si>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</si>
  <si>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</si>
  <si>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</si>
  <si>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</si>
  <si>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</si>
  <si>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</si>
  <si>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</si>
  <si>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</si>
  <si>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</si>
  <si>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</si>
  <si>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</si>
  <si>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</si>
  <si>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</si>
  <si>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</si>
  <si>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</si>
  <si>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</si>
  <si>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</si>
  <si>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</si>
  <si>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</si>
  <si>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</si>
  <si>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</si>
  <si>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</si>
  <si>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</si>
  <si>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</si>
  <si>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</si>
  <si>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</si>
  <si>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</si>
  <si>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</si>
  <si>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</si>
  <si>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</si>
  <si>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</si>
  <si>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</si>
  <si>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</si>
  <si>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</si>
  <si>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</si>
  <si>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</si>
  <si>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</si>
  <si>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</si>
  <si>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</si>
  <si>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</si>
  <si>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</si>
  <si>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</si>
  <si>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</si>
  <si>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</si>
  <si>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</si>
  <si>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</si>
  <si>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</si>
  <si>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</si>
  <si>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</si>
  <si>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</si>
  <si>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</si>
  <si>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</si>
  <si>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</si>
  <si>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</si>
  <si>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</si>
  <si>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</si>
  <si>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</si>
  <si>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</si>
  <si>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</si>
  <si>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</si>
  <si>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</si>
  <si>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</si>
  <si>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</si>
  <si>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</si>
  <si>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</si>
  <si>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</si>
  <si>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</si>
  <si>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</si>
  <si>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</si>
  <si>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</si>
  <si>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</si>
  <si>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</si>
  <si>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</si>
  <si>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</si>
  <si>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</si>
  <si>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</si>
  <si>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</si>
  <si>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</si>
  <si>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</si>
  <si>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</si>
  <si>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</si>
  <si>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</si>
  <si>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</si>
  <si>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</si>
  <si>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</si>
  <si>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</si>
  <si>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</si>
  <si>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</si>
  <si>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</si>
  <si>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</si>
  <si>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</si>
  <si>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</si>
  <si>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</si>
  <si>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</si>
  <si>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</si>
  <si>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</si>
  <si>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</si>
  <si>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</si>
  <si>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</si>
  <si>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</si>
  <si>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</si>
  <si>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</si>
  <si>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</si>
  <si>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</si>
  <si>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</si>
  <si>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</si>
  <si>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</si>
  <si>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</si>
  <si>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</si>
  <si>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</si>
  <si>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</si>
  <si>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</si>
  <si>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</si>
  <si>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</si>
  <si>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</si>
  <si>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</si>
  <si>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</si>
  <si>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</si>
  <si>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</si>
  <si>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</si>
  <si>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</si>
  <si>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</si>
  <si>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</si>
  <si>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</si>
  <si>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</si>
  <si>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</si>
  <si>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</si>
  <si>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</si>
  <si>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</si>
  <si>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</si>
  <si>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</si>
  <si>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</si>
  <si>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</si>
  <si>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</si>
  <si>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</si>
  <si>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</si>
  <si>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</si>
  <si>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</si>
  <si>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</si>
  <si>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</si>
  <si>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</si>
  <si>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</si>
  <si>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</si>
  <si>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</si>
  <si>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</si>
  <si>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</si>
  <si>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</si>
  <si>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</si>
  <si>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</si>
  <si>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</si>
  <si>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</si>
  <si>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</si>
  <si>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</si>
  <si>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</si>
  <si>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</si>
  <si>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</si>
  <si>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</si>
  <si>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</si>
  <si>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</si>
  <si>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</si>
  <si>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</si>
  <si>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</si>
  <si>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</si>
  <si>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</si>
  <si>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</si>
  <si>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</si>
  <si>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</si>
  <si>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</si>
  <si>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</si>
  <si>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</si>
  <si>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</si>
  <si>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</si>
  <si>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</si>
  <si>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</si>
  <si>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</si>
  <si>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</si>
  <si>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</si>
  <si>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</si>
  <si>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</si>
  <si>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</si>
  <si>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</si>
  <si>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</si>
  <si>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</si>
  <si>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</si>
  <si>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</si>
  <si>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</si>
  <si>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</si>
  <si>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</si>
  <si>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</si>
  <si>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</si>
  <si>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</si>
  <si>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</si>
  <si>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</si>
  <si>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</si>
  <si>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</si>
  <si>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</si>
  <si>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</si>
  <si>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</si>
  <si>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</si>
  <si>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</si>
  <si>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</si>
  <si>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</si>
  <si>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</si>
  <si>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</si>
  <si>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</si>
  <si>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</si>
  <si>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</si>
  <si>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</si>
  <si>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</si>
  <si>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</si>
  <si>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</si>
  <si>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</si>
  <si>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</si>
  <si>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</si>
  <si>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</si>
  <si>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</si>
  <si>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</si>
  <si>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</si>
  <si>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</si>
  <si>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</si>
  <si>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</si>
  <si>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</si>
  <si>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</si>
  <si>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</si>
  <si>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</si>
  <si>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</si>
  <si>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</si>
  <si>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</si>
  <si>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</si>
  <si>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</si>
  <si>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</si>
  <si>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</si>
  <si>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</si>
  <si>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</si>
  <si>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</si>
  <si>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</si>
  <si>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</si>
  <si>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</si>
  <si>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</si>
  <si>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</si>
  <si>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</si>
  <si>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</si>
  <si>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</si>
  <si>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</si>
  <si>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</si>
  <si>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</si>
  <si>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</si>
  <si>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</si>
  <si>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</si>
  <si>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</si>
  <si>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</si>
  <si>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</si>
  <si>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</si>
  <si>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</si>
  <si>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</si>
  <si>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</si>
  <si>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</si>
  <si>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</si>
  <si>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</si>
  <si>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</si>
  <si>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</si>
  <si>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</si>
  <si>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</si>
  <si>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</si>
  <si>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</si>
  <si>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</si>
  <si>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</si>
  <si>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</si>
  <si>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</si>
  <si>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</si>
  <si>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</si>
  <si>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</si>
  <si>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</si>
  <si>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</si>
  <si>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</si>
  <si>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</si>
  <si>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</si>
  <si>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</si>
  <si>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</si>
  <si>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</si>
  <si>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</si>
  <si>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</si>
  <si>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</si>
  <si>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</si>
  <si>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</si>
  <si>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</si>
  <si>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</si>
  <si>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</si>
  <si>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</si>
  <si>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</si>
  <si>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</si>
  <si>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</si>
  <si>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</si>
  <si>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</si>
  <si>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</si>
  <si>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</si>
  <si>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</si>
  <si>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</si>
  <si>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</si>
  <si>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</si>
  <si>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</si>
  <si>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</si>
  <si>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</si>
  <si>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</si>
  <si>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</si>
  <si>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</si>
  <si>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</si>
  <si>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</si>
  <si>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</si>
  <si>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</si>
  <si>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</si>
  <si>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</si>
  <si>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</si>
  <si>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</si>
  <si>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</si>
  <si>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</si>
  <si>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</si>
  <si>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</si>
  <si>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</si>
  <si>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</si>
  <si>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</si>
  <si>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</si>
  <si>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</si>
  <si>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</si>
  <si>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</si>
  <si>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</si>
  <si>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</si>
  <si>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</si>
  <si>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</si>
  <si>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</si>
  <si>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</si>
  <si>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</si>
  <si>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</si>
  <si>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</si>
  <si>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</si>
  <si>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</si>
  <si>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</si>
  <si>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</si>
  <si>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</si>
  <si>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</si>
  <si>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</si>
  <si>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</si>
  <si>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</si>
  <si>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</si>
  <si>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</si>
  <si>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</si>
  <si>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</si>
  <si>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</si>
  <si>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</si>
  <si>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</si>
  <si>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</si>
  <si>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</si>
  <si>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</si>
  <si>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</si>
  <si>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</si>
  <si>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</si>
  <si>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</si>
  <si>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</si>
  <si>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</si>
  <si>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</si>
  <si>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</si>
  <si>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</si>
  <si>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</si>
  <si>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</si>
  <si>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</si>
  <si>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</si>
  <si>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</si>
  <si>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</si>
  <si>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</si>
  <si>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</si>
  <si>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</si>
  <si>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</si>
  <si>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</si>
  <si>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</si>
  <si>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</si>
  <si>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</si>
  <si>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</si>
  <si>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</si>
  <si>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</si>
  <si>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</si>
  <si>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</si>
  <si>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</si>
  <si>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</si>
  <si>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</si>
  <si>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</si>
  <si>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</si>
  <si>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</si>
  <si>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</si>
  <si>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</si>
  <si>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</si>
  <si>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</si>
  <si>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</si>
  <si>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</si>
  <si>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</si>
  <si>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</si>
  <si>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</si>
  <si>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</si>
  <si>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</si>
  <si>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</si>
  <si>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</si>
  <si>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</si>
  <si>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</si>
  <si>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</si>
  <si>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</si>
  <si>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</si>
  <si>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</si>
  <si>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</si>
  <si>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</si>
  <si>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</si>
  <si>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</si>
  <si>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</si>
  <si>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</si>
  <si>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</si>
  <si>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</si>
  <si>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</si>
  <si>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</si>
  <si>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</si>
  <si>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</si>
  <si>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</si>
  <si>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</si>
  <si>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</si>
  <si>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</si>
  <si>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</si>
  <si>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</si>
  <si>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</si>
  <si>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</si>
  <si>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</si>
  <si>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</si>
  <si>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</si>
  <si>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</si>
  <si>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</si>
  <si>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</si>
  <si>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</si>
  <si>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</si>
  <si>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</si>
  <si>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</si>
  <si>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</si>
  <si>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</si>
  <si>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</si>
  <si>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</si>
  <si>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</si>
  <si>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</si>
  <si>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</si>
  <si>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</si>
  <si>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</si>
  <si>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</si>
  <si>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</si>
  <si>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</si>
  <si>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</si>
  <si>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</si>
  <si>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</si>
  <si>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</si>
  <si>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</si>
  <si>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</si>
  <si>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</si>
  <si>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</si>
  <si>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</si>
  <si>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</si>
  <si>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</si>
  <si>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</si>
  <si>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</si>
  <si>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</si>
  <si>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</si>
  <si>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</si>
  <si>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</si>
  <si>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</si>
  <si>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</si>
  <si>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</si>
  <si>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</si>
  <si>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</si>
  <si>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</si>
  <si>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</si>
  <si>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</si>
  <si>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</si>
  <si>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</si>
  <si>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</si>
  <si>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</si>
  <si>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</si>
  <si>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</si>
  <si>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</si>
  <si>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</si>
  <si>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</si>
  <si>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</si>
  <si>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</si>
  <si>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</si>
  <si>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</si>
  <si>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</si>
  <si>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</si>
  <si>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</si>
  <si>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</si>
  <si>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</si>
  <si>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</si>
  <si>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</si>
  <si>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</si>
  <si>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</si>
  <si>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</si>
  <si>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</si>
  <si>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</si>
  <si>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</si>
  <si>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</si>
  <si>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</si>
  <si>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</si>
  <si>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</si>
  <si>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</si>
  <si>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</si>
  <si>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</si>
  <si>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</si>
  <si>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</si>
  <si>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</si>
  <si>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</si>
  <si>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</si>
  <si>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</si>
  <si>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</si>
  <si>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</si>
  <si>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</si>
  <si>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</si>
  <si>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</si>
  <si>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</si>
  <si>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</si>
  <si>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</si>
  <si>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</si>
  <si>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</si>
  <si>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</si>
  <si>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</si>
  <si>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</si>
  <si>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</si>
  <si>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</si>
  <si>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</si>
  <si>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</si>
  <si>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</si>
  <si>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</si>
  <si>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</si>
  <si>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</si>
  <si>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</si>
  <si>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</si>
  <si>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</si>
  <si>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</si>
  <si>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</si>
  <si>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</si>
  <si>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</si>
  <si>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</si>
  <si>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</si>
  <si>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</si>
  <si>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</si>
  <si>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</si>
  <si>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</si>
  <si>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</si>
  <si>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</si>
  <si>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</si>
  <si>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</si>
  <si>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</si>
  <si>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</si>
  <si>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</si>
  <si>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</si>
  <si>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</si>
  <si>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</si>
  <si>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</si>
  <si>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</si>
  <si>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</si>
  <si>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</si>
  <si>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</si>
  <si>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</si>
  <si>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</si>
  <si>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</si>
  <si>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</si>
  <si>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</si>
  <si>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</si>
  <si>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</si>
  <si>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</si>
  <si>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</si>
  <si>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</si>
  <si>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</si>
  <si>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</si>
  <si>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</si>
  <si>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</si>
  <si>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</si>
  <si>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</si>
  <si>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</si>
  <si>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</si>
  <si>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</si>
  <si>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</si>
  <si>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</si>
  <si>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</si>
  <si>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</si>
  <si>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</si>
  <si>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</si>
  <si>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</si>
  <si>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</si>
  <si>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</si>
  <si>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</si>
  <si>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</si>
  <si>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</si>
  <si>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</si>
  <si>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</si>
  <si>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</si>
  <si>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</si>
  <si>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</si>
  <si>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</si>
  <si>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</si>
  <si>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</si>
  <si>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</si>
  <si>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</si>
  <si>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</si>
  <si>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</si>
  <si>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</si>
  <si>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</si>
  <si>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</si>
  <si>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</si>
  <si>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</si>
  <si>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</si>
  <si>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</si>
  <si>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</si>
  <si>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</si>
  <si>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</si>
  <si>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</si>
  <si>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</si>
  <si>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</si>
  <si>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</si>
  <si>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</si>
  <si>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</si>
  <si>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</si>
  <si>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</si>
  <si>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</si>
  <si>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</si>
  <si>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</si>
  <si>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</si>
  <si>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</si>
  <si>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</si>
  <si>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</si>
  <si>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</si>
  <si>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</si>
  <si>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</si>
  <si>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</si>
  <si>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</si>
  <si>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</si>
  <si>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</si>
  <si>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</si>
  <si>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</si>
  <si>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</si>
  <si>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</si>
  <si>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</si>
  <si>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</si>
  <si>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</si>
  <si>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</si>
  <si>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</si>
  <si>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</si>
  <si>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</si>
  <si>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</si>
  <si>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</si>
  <si>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</si>
  <si>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</si>
  <si>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</si>
  <si>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</si>
  <si>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</si>
  <si>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</si>
  <si>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</si>
  <si>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</si>
  <si>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</si>
  <si>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</si>
  <si>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</si>
  <si>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</si>
  <si>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</si>
  <si>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</si>
  <si>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</si>
  <si>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</si>
  <si>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</si>
  <si>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</si>
  <si>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</si>
  <si>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</si>
  <si>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</si>
  <si>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</si>
  <si>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</si>
  <si>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</si>
  <si>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</si>
  <si>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</si>
  <si>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</si>
  <si>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</si>
  <si>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</si>
  <si>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</si>
  <si>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</si>
  <si>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</si>
  <si>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</si>
  <si>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</si>
  <si>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</si>
  <si>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</si>
  <si>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</si>
  <si>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</si>
  <si>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</si>
  <si>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</si>
  <si>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</si>
  <si>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</si>
  <si>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</si>
  <si>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</si>
  <si>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</si>
  <si>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</si>
  <si>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</si>
  <si>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</si>
  <si>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</si>
  <si>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</si>
  <si>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</si>
  <si>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</si>
  <si>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</si>
  <si>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</si>
  <si>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</si>
  <si>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</si>
  <si>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</si>
  <si>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</si>
  <si>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</si>
  <si>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</si>
  <si>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</si>
  <si>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</si>
  <si>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</si>
  <si>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</si>
  <si>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</si>
  <si>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</si>
  <si>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</si>
  <si>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</si>
  <si>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</si>
  <si>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</si>
  <si>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</si>
  <si>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</si>
  <si>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</si>
  <si>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</si>
  <si>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</si>
  <si>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</si>
  <si>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</si>
  <si>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</si>
  <si>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</si>
  <si>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</si>
  <si>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</si>
  <si>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</si>
  <si>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</si>
  <si>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</si>
  <si>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</si>
  <si>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</si>
  <si>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</si>
  <si>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</si>
  <si>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</si>
  <si>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</si>
  <si>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</si>
  <si>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</si>
  <si>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</si>
  <si>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</si>
  <si>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</si>
  <si>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</si>
  <si>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</si>
  <si>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</si>
  <si>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</si>
  <si>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</si>
  <si>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</si>
  <si>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</si>
  <si>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</si>
  <si>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</si>
  <si>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</si>
  <si>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</si>
  <si>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</si>
  <si>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</si>
  <si>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</si>
  <si>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</si>
  <si>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</si>
  <si>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</si>
  <si>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</si>
  <si>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</si>
  <si>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</si>
  <si>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</si>
  <si>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</si>
  <si>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</si>
  <si>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</si>
  <si>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</si>
  <si>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</si>
  <si>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</si>
  <si>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</si>
  <si>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</si>
  <si>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</si>
  <si>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</si>
  <si>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</si>
  <si>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</si>
  <si>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</si>
  <si>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</si>
  <si>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</si>
  <si>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</si>
  <si>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</si>
  <si>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</si>
  <si>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</si>
  <si>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</si>
  <si>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</si>
  <si>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</si>
  <si>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</si>
  <si>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</si>
  <si>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</si>
  <si>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</si>
  <si>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</si>
  <si>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</si>
  <si>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</si>
  <si>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</si>
  <si>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</si>
  <si>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</si>
  <si>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</si>
  <si>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</si>
  <si>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</si>
  <si>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</si>
  <si>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</si>
  <si>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</si>
  <si>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</si>
  <si>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</si>
  <si>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</si>
  <si>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</si>
  <si>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</si>
  <si>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</si>
  <si>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</si>
  <si>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</si>
  <si>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</si>
  <si>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</si>
  <si>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</si>
  <si>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</si>
  <si>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</si>
  <si>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</si>
  <si>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</si>
  <si>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</si>
  <si>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</si>
  <si>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</si>
  <si>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</si>
  <si>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</si>
  <si>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</si>
  <si>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</si>
  <si>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</si>
  <si>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</si>
  <si>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</si>
  <si>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</si>
  <si>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</si>
  <si>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</si>
  <si>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</si>
  <si>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</si>
  <si>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</si>
  <si>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</si>
  <si>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</si>
  <si>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</si>
  <si>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</si>
  <si>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</si>
  <si>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</si>
  <si>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</si>
  <si>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</si>
  <si>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</si>
  <si>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</si>
  <si>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</si>
  <si>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</si>
  <si>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</si>
  <si>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</si>
  <si>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</si>
  <si>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</si>
  <si>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</si>
  <si>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</si>
  <si>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</si>
  <si>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</si>
  <si>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</si>
  <si>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</si>
  <si>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</si>
  <si>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</si>
  <si>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</si>
  <si>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</si>
  <si>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</si>
  <si>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</si>
  <si>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</si>
  <si>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</si>
  <si>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</si>
  <si>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</si>
  <si>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</si>
  <si>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</si>
  <si>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</si>
  <si>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</si>
  <si>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</si>
  <si>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</si>
  <si>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</si>
  <si>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</si>
  <si>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</si>
  <si>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</si>
  <si>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</si>
  <si>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</si>
  <si>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</si>
  <si>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</si>
  <si>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</si>
  <si>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</si>
  <si>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</si>
  <si>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</si>
  <si>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</si>
  <si>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</si>
  <si>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</si>
  <si>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</si>
  <si>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</si>
  <si>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</si>
  <si>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</si>
  <si>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</si>
  <si>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</si>
  <si>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</si>
  <si>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</si>
  <si>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</si>
  <si>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</si>
  <si>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</si>
  <si>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</si>
  <si>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</si>
  <si>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</si>
  <si>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</si>
  <si>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</si>
  <si>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</si>
  <si>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</si>
  <si>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</si>
  <si>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</si>
  <si>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</si>
  <si>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</si>
  <si>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</si>
  <si>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</si>
  <si>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</si>
  <si>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</si>
  <si>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</si>
  <si>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</si>
  <si>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</si>
  <si>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</si>
  <si>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</si>
  <si>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</si>
  <si>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</si>
  <si>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</si>
  <si>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</si>
  <si>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</si>
  <si>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</si>
  <si>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</si>
  <si>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</si>
  <si>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</si>
  <si>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</si>
  <si>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</si>
  <si>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</si>
  <si>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</si>
  <si>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</si>
  <si>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</si>
  <si>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</si>
  <si>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</si>
  <si>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</si>
  <si>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</si>
  <si>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</si>
  <si>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</si>
  <si>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</si>
  <si>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</si>
  <si>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</si>
  <si>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</si>
  <si>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</si>
  <si>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</si>
  <si>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</si>
  <si>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</si>
  <si>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</si>
  <si>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</si>
  <si>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</si>
  <si>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</si>
  <si>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</si>
  <si>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</si>
  <si>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</si>
  <si>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</si>
  <si>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</si>
  <si>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</si>
  <si>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</si>
  <si>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</si>
  <si>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</si>
  <si>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</si>
  <si>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</si>
  <si>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</si>
  <si>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</si>
  <si>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</si>
  <si>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</si>
  <si>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</si>
  <si>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</si>
  <si>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</si>
  <si>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</si>
  <si>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</si>
  <si>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</si>
  <si>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</si>
  <si>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</si>
  <si>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</si>
  <si>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</si>
  <si>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</si>
  <si>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</si>
  <si>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</si>
  <si>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</si>
  <si>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</si>
  <si>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</si>
  <si>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</si>
  <si>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</si>
  <si>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</si>
  <si>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</si>
  <si>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</si>
  <si>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</si>
  <si>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</si>
  <si>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</si>
  <si>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</si>
  <si>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</si>
  <si>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</si>
  <si>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</si>
  <si>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</si>
  <si>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</si>
  <si>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</si>
  <si>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</si>
  <si>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</si>
  <si>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</si>
  <si>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</si>
  <si>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</si>
  <si>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</si>
  <si>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</si>
  <si>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</si>
  <si>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</si>
  <si>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</si>
  <si>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</si>
  <si>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</si>
  <si>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</si>
  <si>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</si>
  <si>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</si>
  <si>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</si>
  <si>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</si>
  <si>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</si>
  <si>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</si>
  <si>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</si>
  <si>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</si>
  <si>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</si>
  <si>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</si>
  <si>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</si>
  <si>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</si>
  <si>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</si>
  <si>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</si>
  <si>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</si>
  <si>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</si>
  <si>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</si>
  <si>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</si>
  <si>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</si>
  <si>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</si>
  <si>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</si>
  <si>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</si>
  <si>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</si>
  <si>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</si>
  <si>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</si>
  <si>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</si>
  <si>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</si>
  <si>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</si>
  <si>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</si>
  <si>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</si>
  <si>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</si>
  <si>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</si>
  <si>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</si>
  <si>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</si>
  <si>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</si>
  <si>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</si>
  <si>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</si>
  <si>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</si>
  <si>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</si>
  <si>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</si>
  <si>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</si>
  <si>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</si>
  <si>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</si>
  <si>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</si>
  <si>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</si>
  <si>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</si>
  <si>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</si>
  <si>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</si>
  <si>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</si>
  <si>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</si>
  <si>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</si>
  <si>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</si>
  <si>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</si>
  <si>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</si>
  <si>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</si>
  <si>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</si>
  <si>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</si>
  <si>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</si>
  <si>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</si>
  <si>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</si>
  <si>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</si>
  <si>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</si>
  <si>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</si>
  <si>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</si>
  <si>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</si>
  <si>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</si>
  <si>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</si>
  <si>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</si>
  <si>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</si>
  <si>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</si>
  <si>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</si>
  <si>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</si>
  <si>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</si>
  <si>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</si>
  <si>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</si>
  <si>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</si>
  <si>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</si>
  <si>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</si>
  <si>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</si>
  <si>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</si>
  <si>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</si>
  <si>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</si>
  <si>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</si>
  <si>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</si>
  <si>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</si>
  <si>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</si>
  <si>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</si>
  <si>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</si>
  <si>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</si>
  <si>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</si>
  <si>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</si>
  <si>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</si>
  <si>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</si>
  <si>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</si>
  <si>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</si>
  <si>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</si>
  <si>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</si>
  <si>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</si>
  <si>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</si>
  <si>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</si>
  <si>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</si>
  <si>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</si>
  <si>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</si>
  <si>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</si>
  <si>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</si>
  <si>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</si>
  <si>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</si>
  <si>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</si>
  <si>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</si>
  <si>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</si>
  <si>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</si>
  <si>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</si>
  <si>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</si>
  <si>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</si>
  <si>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</si>
  <si>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</si>
  <si>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</si>
  <si>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</si>
  <si>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</si>
  <si>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</si>
  <si>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</si>
  <si>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</si>
  <si>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</si>
  <si>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</si>
  <si>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</si>
  <si>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</si>
  <si>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</si>
  <si>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</si>
  <si>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</si>
  <si>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</si>
  <si>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</si>
  <si>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</si>
  <si>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</si>
  <si>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</si>
  <si>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</si>
  <si>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</si>
  <si>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</si>
  <si>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</si>
  <si>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</si>
  <si>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</si>
  <si>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</si>
  <si>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</si>
  <si>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</si>
  <si>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</si>
  <si>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</si>
  <si>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</si>
  <si>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</si>
  <si>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</si>
  <si>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</si>
  <si>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</si>
  <si>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</si>
  <si>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</si>
  <si>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</si>
  <si>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</si>
  <si>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</si>
  <si>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</si>
  <si>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</si>
  <si>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</si>
  <si>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</si>
  <si>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</si>
  <si>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</si>
  <si>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</si>
  <si>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</si>
  <si>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</si>
  <si>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</si>
  <si>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</si>
  <si>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</si>
  <si>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</si>
  <si>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</si>
  <si>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</si>
  <si>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</si>
  <si>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</si>
  <si>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</si>
  <si>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</si>
  <si>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</si>
  <si>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</si>
  <si>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</si>
  <si>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</si>
  <si>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</si>
  <si>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</si>
  <si>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</si>
  <si>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</si>
  <si>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</si>
  <si>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</si>
  <si>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</si>
  <si>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</si>
  <si>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</si>
  <si>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</si>
  <si>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</si>
  <si>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</si>
  <si>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</si>
  <si>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</si>
  <si>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</si>
  <si>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</si>
  <si>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</si>
  <si>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</si>
  <si>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</si>
  <si>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</si>
  <si>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</si>
  <si>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</si>
  <si>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</si>
  <si>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</si>
  <si>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</si>
  <si>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</si>
  <si>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</si>
  <si>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</si>
  <si>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</si>
  <si>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</si>
  <si>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</si>
  <si>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</si>
  <si>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</si>
  <si>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</si>
  <si>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</si>
  <si>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</si>
  <si>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</si>
  <si>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</si>
  <si>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</si>
  <si>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</si>
  <si>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</si>
  <si>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</si>
  <si>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</si>
  <si>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</si>
  <si>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</si>
  <si>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</si>
  <si>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</si>
  <si>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</si>
  <si>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</si>
  <si>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</si>
  <si>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</si>
  <si>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</si>
  <si>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</si>
  <si>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</si>
  <si>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</si>
  <si>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</si>
  <si>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</si>
  <si>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</si>
  <si>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</si>
  <si>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</si>
  <si>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</si>
  <si>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</si>
  <si>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</si>
  <si>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</si>
  <si>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</si>
  <si>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</si>
  <si>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</si>
  <si>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</si>
  <si>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</si>
  <si>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</si>
  <si>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</si>
  <si>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</si>
  <si>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</si>
  <si>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</si>
  <si>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</si>
  <si>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</si>
  <si>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</si>
  <si>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</si>
  <si>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</si>
  <si>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</si>
  <si>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</si>
  <si>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</si>
  <si>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</si>
  <si>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</si>
  <si>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</si>
  <si>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</si>
  <si>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</si>
  <si>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</si>
  <si>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</si>
  <si>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</si>
  <si>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</si>
  <si>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</si>
  <si>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</si>
  <si>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</si>
  <si>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</si>
  <si>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</si>
  <si>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</si>
  <si>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</si>
  <si>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</si>
  <si>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</si>
  <si>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</si>
  <si>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</si>
  <si>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</si>
  <si>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</si>
  <si>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</si>
  <si>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</si>
  <si>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</si>
  <si>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</si>
  <si>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</si>
  <si>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</si>
  <si>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</si>
  <si>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</si>
  <si>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</si>
  <si>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</si>
  <si>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</si>
  <si>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</si>
  <si>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</si>
  <si>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</si>
  <si>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</si>
  <si>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</si>
  <si>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</si>
  <si>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</si>
  <si>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</si>
  <si>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</si>
  <si>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</si>
  <si>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</si>
  <si>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</si>
  <si>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</si>
  <si>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</si>
  <si>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</si>
  <si>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</si>
  <si>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</si>
  <si>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</si>
  <si>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</si>
  <si>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</si>
  <si>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</si>
  <si>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</si>
  <si>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</si>
  <si>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</si>
  <si>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</si>
  <si>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</si>
  <si>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</si>
  <si>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</si>
  <si>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</si>
  <si>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</si>
  <si>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</si>
  <si>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</si>
  <si>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</si>
  <si>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</si>
  <si>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</si>
  <si>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</si>
  <si>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</si>
  <si>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</si>
  <si>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</si>
  <si>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</si>
  <si>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</si>
  <si>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</si>
  <si>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</si>
  <si>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</si>
  <si>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</si>
  <si>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</si>
  <si>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</si>
  <si>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</si>
  <si>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</si>
  <si>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</si>
  <si>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</si>
  <si>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</si>
  <si>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</si>
  <si>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</si>
  <si>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</si>
  <si>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</si>
  <si>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</si>
  <si>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</si>
  <si>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</si>
  <si>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</si>
  <si>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</si>
  <si>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</si>
  <si>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</si>
  <si>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</si>
  <si>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</si>
  <si>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</si>
  <si>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</si>
  <si>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</si>
  <si>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</si>
  <si>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</si>
  <si>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</si>
  <si>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</si>
  <si>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</si>
  <si>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</si>
  <si>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</si>
  <si>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</si>
  <si>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</si>
  <si>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</si>
  <si>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</si>
  <si>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</si>
  <si>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</si>
  <si>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</si>
  <si>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</si>
  <si>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</si>
  <si>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</si>
  <si>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</si>
  <si>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</si>
  <si>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</si>
  <si>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</si>
  <si>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</si>
  <si>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</si>
  <si>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</si>
  <si>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</si>
  <si>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</si>
  <si>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</si>
  <si>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</si>
  <si>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</si>
  <si>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</si>
  <si>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</si>
  <si>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</si>
  <si>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</si>
  <si>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</si>
  <si>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</si>
  <si>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</si>
  <si>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</si>
  <si>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</si>
  <si>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</si>
  <si>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</si>
  <si>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</si>
  <si>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</si>
  <si>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</si>
  <si>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</si>
  <si>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</si>
  <si>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</si>
  <si>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</si>
  <si>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</si>
  <si>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</si>
  <si>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</si>
  <si>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</si>
  <si>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</si>
  <si>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</si>
  <si>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</si>
  <si>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</si>
  <si>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</si>
  <si>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</si>
  <si>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</si>
  <si>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</si>
  <si>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</si>
  <si>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</si>
  <si>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</si>
  <si>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</si>
  <si>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</si>
  <si>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</si>
  <si>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</si>
  <si>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</si>
  <si>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</si>
  <si>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</si>
  <si>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</si>
  <si>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</si>
  <si>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</si>
  <si>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</si>
  <si>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</si>
  <si>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</si>
  <si>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</si>
  <si>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</si>
  <si>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</si>
  <si>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</si>
  <si>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</si>
  <si>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</si>
  <si>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</si>
  <si>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</si>
  <si>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</si>
  <si>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</si>
  <si>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</si>
  <si>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</si>
  <si>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</si>
  <si>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</si>
  <si>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</si>
  <si>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</si>
  <si>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</si>
  <si>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</si>
  <si>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</si>
  <si>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</si>
  <si>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</si>
  <si>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</si>
  <si>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</si>
  <si>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</si>
  <si>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</si>
  <si>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</si>
  <si>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</si>
  <si>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</si>
  <si>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</si>
  <si>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</si>
  <si>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</si>
  <si>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</si>
  <si>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</si>
  <si>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</si>
  <si>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</si>
  <si>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</si>
  <si>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</si>
  <si>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</si>
  <si>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</si>
  <si>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</si>
  <si>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</si>
  <si>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</si>
  <si>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</si>
  <si>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</si>
  <si>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</si>
  <si>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</si>
  <si>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</si>
  <si>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</si>
  <si>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</si>
  <si>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</si>
  <si>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</si>
  <si>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</si>
  <si>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</si>
  <si>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</si>
  <si>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</si>
  <si>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</si>
  <si>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</si>
  <si>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</si>
  <si>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</si>
  <si>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</si>
  <si>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</si>
  <si>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</si>
  <si>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</si>
  <si>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</si>
  <si>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</si>
  <si>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</si>
  <si>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</si>
  <si>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</si>
  <si>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</si>
  <si>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</si>
  <si>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</si>
  <si>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</si>
  <si>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</si>
  <si>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</si>
  <si>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</si>
  <si>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</si>
  <si>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</si>
  <si>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</si>
  <si>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</si>
  <si>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</si>
  <si>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</si>
  <si>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</si>
  <si>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</si>
  <si>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</si>
  <si>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</si>
  <si>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</si>
  <si>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</si>
  <si>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</si>
  <si>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</si>
  <si>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</si>
  <si>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</si>
  <si>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</si>
  <si>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</si>
  <si>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</si>
  <si>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</si>
  <si>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</si>
  <si>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</si>
  <si>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</si>
  <si>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</si>
  <si>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</si>
  <si>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</si>
  <si>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</si>
  <si>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</si>
  <si>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</si>
  <si>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</si>
  <si>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</si>
  <si>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</si>
  <si>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</si>
  <si>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</si>
  <si>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</si>
  <si>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</si>
  <si>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</si>
  <si>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</si>
  <si>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</si>
  <si>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</si>
  <si>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</si>
  <si>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</si>
  <si>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</si>
  <si>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</si>
  <si>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</si>
  <si>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</si>
  <si>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</si>
  <si>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</si>
  <si>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</si>
  <si>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</si>
  <si>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</si>
  <si>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</si>
  <si>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</si>
  <si>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</si>
  <si>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</si>
  <si>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</si>
  <si>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</si>
  <si>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</si>
  <si>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</si>
  <si>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</si>
  <si>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</si>
  <si>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</si>
  <si>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</si>
  <si>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</si>
  <si>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</si>
  <si>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</si>
  <si>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</si>
  <si>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</si>
  <si>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</si>
  <si>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</si>
  <si>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</si>
  <si>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</si>
  <si>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</si>
  <si>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</si>
  <si>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</si>
  <si>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</si>
  <si>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</si>
  <si>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</si>
  <si>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</si>
  <si>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</si>
  <si>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</si>
  <si>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</si>
  <si>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</si>
  <si>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</si>
  <si>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</si>
  <si>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</si>
  <si>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</si>
  <si>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</si>
  <si>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</si>
  <si>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</si>
  <si>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</si>
  <si>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</si>
  <si>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</si>
  <si>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</si>
  <si>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</si>
  <si>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</si>
  <si>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</si>
  <si>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</si>
  <si>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</si>
  <si>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</si>
  <si>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</si>
  <si>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</si>
  <si>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</si>
  <si>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</si>
  <si>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</si>
  <si>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</si>
  <si>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</si>
  <si>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</si>
  <si>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</si>
  <si>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</si>
  <si>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</si>
  <si>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</si>
  <si>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</si>
  <si>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</si>
  <si>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</si>
  <si>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</si>
  <si>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</si>
  <si>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</si>
  <si>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</si>
  <si>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</si>
  <si>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</si>
  <si>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</si>
  <si>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</si>
  <si>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</si>
  <si>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</si>
  <si>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</si>
  <si>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</si>
  <si>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</si>
  <si>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</si>
  <si>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</si>
  <si>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</si>
  <si>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</si>
  <si>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</si>
  <si>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</si>
  <si>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</si>
  <si>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</si>
  <si>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</si>
  <si>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</si>
  <si>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</si>
  <si>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</si>
  <si>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</si>
  <si>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</si>
  <si>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</si>
  <si>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</si>
  <si>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</si>
  <si>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</si>
  <si>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</si>
  <si>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</si>
  <si>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</si>
  <si>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</si>
  <si>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</si>
  <si>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</si>
  <si>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</si>
  <si>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</si>
  <si>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</si>
  <si>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</si>
  <si>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</si>
  <si>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</si>
  <si>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</si>
  <si>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</si>
  <si>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</si>
  <si>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</si>
  <si>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</si>
  <si>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</si>
  <si>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</si>
  <si>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</si>
  <si>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</si>
  <si>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</si>
  <si>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</si>
  <si>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</si>
  <si>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</si>
  <si>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</si>
  <si>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</si>
  <si>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</si>
  <si>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</si>
  <si>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</si>
  <si>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</si>
  <si>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</si>
  <si>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</si>
  <si>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</si>
  <si>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</si>
  <si>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</si>
  <si>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</si>
  <si>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</si>
  <si>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</si>
  <si>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</si>
  <si>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</si>
  <si>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</si>
  <si>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</si>
  <si>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</si>
  <si>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</si>
  <si>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</si>
  <si>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</si>
  <si>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</si>
  <si>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</si>
  <si>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</si>
  <si>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</si>
  <si>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</si>
  <si>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</si>
  <si>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</si>
  <si>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</si>
  <si>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</si>
  <si>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</si>
  <si>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</si>
  <si>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</si>
  <si>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</si>
  <si>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</si>
  <si>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</si>
  <si>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</si>
  <si>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</si>
  <si>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</si>
  <si>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</si>
  <si>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</si>
  <si>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</si>
  <si>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</si>
  <si>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</si>
  <si>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</si>
  <si>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</si>
  <si>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</si>
  <si>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</si>
  <si>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</si>
  <si>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</si>
  <si>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</si>
  <si>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</si>
  <si>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</si>
  <si>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</si>
  <si>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</si>
  <si>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</si>
  <si>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</si>
  <si>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</si>
  <si>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</si>
  <si>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</si>
  <si>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</si>
  <si>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</si>
  <si>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</si>
  <si>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</si>
  <si>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</si>
  <si>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</si>
  <si>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</si>
  <si>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</si>
  <si>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</si>
  <si>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</si>
  <si>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</si>
  <si>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</si>
  <si>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</si>
  <si>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</si>
  <si>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</si>
  <si>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</si>
  <si>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</si>
  <si>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</si>
  <si>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</si>
  <si>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</si>
  <si>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</si>
  <si>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</si>
  <si>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</si>
  <si>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</si>
  <si>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</si>
  <si>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</si>
  <si>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</si>
  <si>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</si>
  <si>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</si>
  <si>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</si>
  <si>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</si>
  <si>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</si>
  <si>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</si>
  <si>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</si>
  <si>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</si>
  <si>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</si>
  <si>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</si>
  <si>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</si>
  <si>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</si>
  <si>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</si>
  <si>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</si>
  <si>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</si>
  <si>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</si>
  <si>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</si>
  <si>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</si>
  <si>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</si>
  <si>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</si>
  <si>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</si>
  <si>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</si>
  <si>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</si>
  <si>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</si>
  <si>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</si>
  <si>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</si>
  <si>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</si>
  <si>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</si>
  <si>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</si>
  <si>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</si>
  <si>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</si>
  <si>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</si>
  <si>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</si>
  <si>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</si>
  <si>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</si>
  <si>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</si>
  <si>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</si>
  <si>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</si>
  <si>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</si>
  <si>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</si>
  <si>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</si>
  <si>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</si>
  <si>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</si>
  <si>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</si>
  <si>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</si>
  <si>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</si>
  <si>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</si>
  <si>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</si>
  <si>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</si>
  <si>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</si>
  <si>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</si>
  <si>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</si>
  <si>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</si>
  <si>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</si>
  <si>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</si>
  <si>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</si>
  <si>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</si>
  <si>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</si>
  <si>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</si>
  <si>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</si>
  <si>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</si>
  <si>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</si>
  <si>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</si>
  <si>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</si>
  <si>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</si>
  <si>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</si>
  <si>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</si>
  <si>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</si>
  <si>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</si>
  <si>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</si>
  <si>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</si>
  <si>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</si>
  <si>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</si>
  <si>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</si>
  <si>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</si>
  <si>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</si>
  <si>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</si>
  <si>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</si>
  <si>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</si>
  <si>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</si>
  <si>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</si>
  <si>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</si>
  <si>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</si>
  <si>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</si>
  <si>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</si>
  <si>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</si>
  <si>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</si>
  <si>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</si>
  <si>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</si>
  <si>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</si>
  <si>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</si>
  <si>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</si>
  <si>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</si>
  <si>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</si>
  <si>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</si>
  <si>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</si>
  <si>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</si>
  <si>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</si>
  <si>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</si>
  <si>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</si>
  <si>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</si>
  <si>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</si>
  <si>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</si>
  <si>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</si>
  <si>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</si>
  <si>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</si>
  <si>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</si>
  <si>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</si>
  <si>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</si>
  <si>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</si>
  <si>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</si>
  <si>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</si>
  <si>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</si>
  <si>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</si>
  <si>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</si>
  <si>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</si>
  <si>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</si>
  <si>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</si>
  <si>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</si>
  <si>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</si>
  <si>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</si>
  <si>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</si>
  <si>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</si>
  <si>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</si>
  <si>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</si>
  <si>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</si>
  <si>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</si>
  <si>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</si>
  <si>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</si>
  <si>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</si>
  <si>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</si>
  <si>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</si>
  <si>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</si>
  <si>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</si>
  <si>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</si>
  <si>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</si>
  <si>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</si>
  <si>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</si>
  <si>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</si>
  <si>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</si>
  <si>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</si>
  <si>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</si>
  <si>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</si>
  <si>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</si>
  <si>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</si>
  <si>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</si>
  <si>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</si>
  <si>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</si>
  <si>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</si>
  <si>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</si>
  <si>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</si>
  <si>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</si>
  <si>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</si>
  <si>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</si>
  <si>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</si>
  <si>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</si>
  <si>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</si>
  <si>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</si>
  <si>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</si>
  <si>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</si>
  <si>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</si>
  <si>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</si>
  <si>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</si>
  <si>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</si>
  <si>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</si>
  <si>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</si>
  <si>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</si>
  <si>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</si>
  <si>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</si>
  <si>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</si>
  <si>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</si>
  <si>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</si>
  <si>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</si>
  <si>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</si>
  <si>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</si>
  <si>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</si>
  <si>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</si>
  <si>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</si>
  <si>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</si>
  <si>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</si>
  <si>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</si>
  <si>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</si>
  <si>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</si>
  <si>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</si>
  <si>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</si>
  <si>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</si>
  <si>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</si>
  <si>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</si>
  <si>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</si>
  <si>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</si>
  <si>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</si>
  <si>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</si>
  <si>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</si>
  <si>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</si>
  <si>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</si>
  <si>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</si>
  <si>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</si>
  <si>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</si>
  <si>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</si>
  <si>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</si>
  <si>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</si>
  <si>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</si>
  <si>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</si>
  <si>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</si>
  <si>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</si>
  <si>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</si>
  <si>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</si>
  <si>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</si>
  <si>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</si>
  <si>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</si>
  <si>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</si>
  <si>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</si>
  <si>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</si>
  <si>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</si>
  <si>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</si>
  <si>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</si>
  <si>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</si>
  <si>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</si>
  <si>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</si>
  <si>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</si>
  <si>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</si>
  <si>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</si>
  <si>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</si>
  <si>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</si>
  <si>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</si>
  <si>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</si>
  <si>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</si>
  <si>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</si>
  <si>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</si>
  <si>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</si>
  <si>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</si>
  <si>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</si>
  <si>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</si>
  <si>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</si>
  <si>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</si>
  <si>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</si>
  <si>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</si>
  <si>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</si>
  <si>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</si>
  <si>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</si>
  <si>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</si>
  <si>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</si>
  <si>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</si>
  <si>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</si>
  <si>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</si>
  <si>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</si>
  <si>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</si>
  <si>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</si>
  <si>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</si>
  <si>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</si>
  <si>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</si>
  <si>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</si>
  <si>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</si>
  <si>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</si>
  <si>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</si>
  <si>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</si>
  <si>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</si>
  <si>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</si>
  <si>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</si>
  <si>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</si>
  <si>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</si>
  <si>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</si>
  <si>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</si>
  <si>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</si>
  <si>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</si>
  <si>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</si>
  <si>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</si>
  <si>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</si>
  <si>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</si>
  <si>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</si>
  <si>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</si>
  <si>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</si>
  <si>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</si>
  <si>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</si>
  <si>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</si>
  <si>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</si>
  <si>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</si>
  <si>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</si>
  <si>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</si>
  <si>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</si>
  <si>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</si>
  <si>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</si>
  <si>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</si>
  <si>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</si>
  <si>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</si>
  <si>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</si>
  <si>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</si>
  <si>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</si>
  <si>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</si>
  <si>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</si>
  <si>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</si>
  <si>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</si>
  <si>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</si>
  <si>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</si>
  <si>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</si>
  <si>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</si>
  <si>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</si>
  <si>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</si>
  <si>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</si>
  <si>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</si>
  <si>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</si>
  <si>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</si>
  <si>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</si>
  <si>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</si>
  <si>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</si>
  <si>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</si>
  <si>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</si>
  <si>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</si>
  <si>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</si>
  <si>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</si>
  <si>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</si>
  <si>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</si>
  <si>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</si>
  <si>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</si>
  <si>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</si>
  <si>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</si>
  <si>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</si>
  <si>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</si>
  <si>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</si>
  <si>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</si>
  <si>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</si>
  <si>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</si>
  <si>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</si>
  <si>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</si>
  <si>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</si>
  <si>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</si>
  <si>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</si>
  <si>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</si>
  <si>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</si>
  <si>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</si>
  <si>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</si>
  <si>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</si>
  <si>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</si>
  <si>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</si>
  <si>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</si>
  <si>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</si>
  <si>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</si>
  <si>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</si>
  <si>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</si>
  <si>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</si>
  <si>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</si>
  <si>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</si>
  <si>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</si>
  <si>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</si>
  <si>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</si>
  <si>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</si>
  <si>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</si>
  <si>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</si>
  <si>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</si>
  <si>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</si>
  <si>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</si>
  <si>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</si>
  <si>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</si>
  <si>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</si>
  <si>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</si>
  <si>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</si>
  <si>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</si>
  <si>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</si>
  <si>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</si>
  <si>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</si>
  <si>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</si>
  <si>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</si>
  <si>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</si>
  <si>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</si>
  <si>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</si>
  <si>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</si>
  <si>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</si>
  <si>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</si>
  <si>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</si>
  <si>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</si>
  <si>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</si>
  <si>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</si>
  <si>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</si>
  <si>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</si>
  <si>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</si>
  <si>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</si>
  <si>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</si>
  <si>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</si>
  <si>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</si>
  <si>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</si>
  <si>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</si>
  <si>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</si>
  <si>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</si>
  <si>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</si>
  <si>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</si>
  <si>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</si>
  <si>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</si>
  <si>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</si>
  <si>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</si>
  <si>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</si>
  <si>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</si>
  <si>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</si>
  <si>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</si>
  <si>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</si>
  <si>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</si>
  <si>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</si>
  <si>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</si>
  <si>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</si>
  <si>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</si>
  <si>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</si>
  <si>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</si>
  <si>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</si>
  <si>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</si>
  <si>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</si>
  <si>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</si>
  <si>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</si>
  <si>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</si>
  <si>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</si>
  <si>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</si>
  <si>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</si>
  <si>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</si>
  <si>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</si>
  <si>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</si>
  <si>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</si>
  <si>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</si>
  <si>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</si>
  <si>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</si>
  <si>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</si>
  <si>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</si>
  <si>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</si>
  <si>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</si>
  <si>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</si>
  <si>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</si>
  <si>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</si>
  <si>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</si>
  <si>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</si>
  <si>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</si>
  <si>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</si>
  <si>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</si>
  <si>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</si>
  <si>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</si>
  <si>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</si>
  <si>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</si>
  <si>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</si>
  <si>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</si>
  <si>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</si>
  <si>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</si>
  <si>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</si>
  <si>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</si>
  <si>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</si>
  <si>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</si>
  <si>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</si>
  <si>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</si>
  <si>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</si>
  <si>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</si>
  <si>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</si>
  <si>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</si>
  <si>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</si>
  <si>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</si>
  <si>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</si>
  <si>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</si>
  <si>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</si>
  <si>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</si>
  <si>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</si>
  <si>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</si>
  <si>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</si>
  <si>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</si>
  <si>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</si>
  <si>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</si>
  <si>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</si>
  <si>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</si>
  <si>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</si>
  <si>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</si>
  <si>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</si>
  <si>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</si>
  <si>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</si>
  <si>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</si>
  <si>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</si>
  <si>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</si>
  <si>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</si>
  <si>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</si>
  <si>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</si>
  <si>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</si>
  <si>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</si>
  <si>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</si>
  <si>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</si>
  <si>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</si>
  <si>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</si>
  <si>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</si>
  <si>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</si>
  <si>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</si>
  <si>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</si>
  <si>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</si>
  <si>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</si>
  <si>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</si>
  <si>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</si>
  <si>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</si>
  <si>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</si>
  <si>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</si>
  <si>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</si>
  <si>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</si>
  <si>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</si>
  <si>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</si>
  <si>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</si>
  <si>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</si>
  <si>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</si>
  <si>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</si>
  <si>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</si>
  <si>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</si>
  <si>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</si>
  <si>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</si>
  <si>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</si>
  <si>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</si>
  <si>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</si>
  <si>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</si>
  <si>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</si>
  <si>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</si>
  <si>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</si>
  <si>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</si>
  <si>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</si>
  <si>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</si>
  <si>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</si>
  <si>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</si>
  <si>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</si>
  <si>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</si>
  <si>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</si>
  <si>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</si>
  <si>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</si>
  <si>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</si>
  <si>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</si>
  <si>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</si>
  <si>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</si>
  <si>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</si>
  <si>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</si>
  <si>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</si>
  <si>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</si>
  <si>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</si>
  <si>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</si>
  <si>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</si>
  <si>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</si>
  <si>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</si>
  <si>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</si>
  <si>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</si>
  <si>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</si>
  <si>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</si>
  <si>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</si>
  <si>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</si>
  <si>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</si>
  <si>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</si>
  <si>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</si>
  <si>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</si>
  <si>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</si>
  <si>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</si>
  <si>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</si>
  <si>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</si>
  <si>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</si>
  <si>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</si>
  <si>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</si>
  <si>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</si>
  <si>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</si>
  <si>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</si>
  <si>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</si>
  <si>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</si>
  <si>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</si>
  <si>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</si>
  <si>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</si>
  <si>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</si>
  <si>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</si>
  <si>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</si>
  <si>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</si>
  <si>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</si>
  <si>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</si>
  <si>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</si>
  <si>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</si>
  <si>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</si>
  <si>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</si>
  <si>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</si>
  <si>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</si>
  <si>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</si>
  <si>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</si>
  <si>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</si>
  <si>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</si>
  <si>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</si>
  <si>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</si>
  <si>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</si>
  <si>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</si>
  <si>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</si>
  <si>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</si>
  <si>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</si>
  <si>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</si>
  <si>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</si>
  <si>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</si>
  <si>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</si>
  <si>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</si>
  <si>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</si>
  <si>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</si>
  <si>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</si>
  <si>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</si>
  <si>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</si>
  <si>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</si>
  <si>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</si>
  <si>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</si>
  <si>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</si>
  <si>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</si>
  <si>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</si>
  <si>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</si>
  <si>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</si>
  <si>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</si>
  <si>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</si>
  <si>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</si>
  <si>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</si>
  <si>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</si>
  <si>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</si>
  <si>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</si>
  <si>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</si>
  <si>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</si>
  <si>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</si>
  <si>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</si>
  <si>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</si>
  <si>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</si>
  <si>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</si>
  <si>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</si>
  <si>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</si>
  <si>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</si>
  <si>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</si>
  <si>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</si>
  <si>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</si>
  <si>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</si>
  <si>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</si>
  <si>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</si>
  <si>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</si>
  <si>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</si>
  <si>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</si>
  <si>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</si>
  <si>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</si>
  <si>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</si>
  <si>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</si>
  <si>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</si>
  <si>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</si>
  <si>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</si>
  <si>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</si>
  <si>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</si>
  <si>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</si>
  <si>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</si>
  <si>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</si>
  <si>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</si>
  <si>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</si>
  <si>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</si>
  <si>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</si>
  <si>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</si>
  <si>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</si>
  <si>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</si>
  <si>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</si>
  <si>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</si>
  <si>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</si>
  <si>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</si>
  <si>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</si>
  <si>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</si>
  <si>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</si>
  <si>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</si>
  <si>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</si>
  <si>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</si>
  <si>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</si>
  <si>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</si>
  <si>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</si>
  <si>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</si>
  <si>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</si>
  <si>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</si>
  <si>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</si>
  <si>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</si>
  <si>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</si>
  <si>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</si>
  <si>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</si>
  <si>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</si>
  <si>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</si>
  <si>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</si>
  <si>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</si>
  <si>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</si>
  <si>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</si>
  <si>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</si>
  <si>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</si>
  <si>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</si>
  <si>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</si>
  <si>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</si>
  <si>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</si>
  <si>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</si>
  <si>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</si>
  <si>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</si>
  <si>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</si>
  <si>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</si>
  <si>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</si>
  <si>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</si>
  <si>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</si>
  <si>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</si>
  <si>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</si>
  <si>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</si>
  <si>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</si>
  <si>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</si>
  <si>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</si>
  <si>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</si>
  <si>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</si>
  <si>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</si>
  <si>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</si>
  <si>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</si>
  <si>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</si>
  <si>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</si>
  <si>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</si>
  <si>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</si>
  <si>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</si>
  <si>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</si>
  <si>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</si>
  <si>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</si>
  <si>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</si>
  <si>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</si>
  <si>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</si>
  <si>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</si>
  <si>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</si>
  <si>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</si>
  <si>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</si>
  <si>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</si>
  <si>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</si>
  <si>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</si>
  <si>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</si>
  <si>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</si>
  <si>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</si>
  <si>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</si>
  <si>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</si>
  <si>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</si>
  <si>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</si>
  <si>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</si>
  <si>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</si>
  <si>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</si>
  <si>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</si>
  <si>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</si>
  <si>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</si>
  <si>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</si>
  <si>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</si>
  <si>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</si>
  <si>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</si>
  <si>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</si>
  <si>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</si>
  <si>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</si>
  <si>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</si>
  <si>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</si>
  <si>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</si>
  <si>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</si>
  <si>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</si>
  <si>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</si>
  <si>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</si>
  <si>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</si>
  <si>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</si>
  <si>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</si>
  <si>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</si>
  <si>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</si>
  <si>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</si>
  <si>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</si>
  <si>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</si>
  <si>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</si>
  <si>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</si>
  <si>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</si>
  <si>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</si>
  <si>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</si>
  <si>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</si>
  <si>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</si>
  <si>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</si>
  <si>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</si>
  <si>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</si>
  <si>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</si>
  <si>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</si>
  <si>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</si>
  <si>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</si>
  <si>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</si>
  <si>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</si>
  <si>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</si>
  <si>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</si>
  <si>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</si>
  <si>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</si>
  <si>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</si>
  <si>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</si>
  <si>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</si>
  <si>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</si>
  <si>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</si>
  <si>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</si>
  <si>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</si>
  <si>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</si>
  <si>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</si>
  <si>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</si>
  <si>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</si>
  <si>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</si>
  <si>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</si>
  <si>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</si>
  <si>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</si>
  <si>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</si>
  <si>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</si>
  <si>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</si>
  <si>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</si>
  <si>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</si>
  <si>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</si>
  <si>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</si>
  <si>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</si>
  <si>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</si>
  <si>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</si>
  <si>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</si>
  <si>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</si>
  <si>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</si>
  <si>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</si>
  <si>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</si>
  <si>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</si>
  <si>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</si>
  <si>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</si>
  <si>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</si>
  <si>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</si>
  <si>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</si>
  <si>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</si>
  <si>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</si>
  <si>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</si>
  <si>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</si>
  <si>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</si>
  <si>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</si>
  <si>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</si>
  <si>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</si>
  <si>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</si>
  <si>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</si>
  <si>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</si>
  <si>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</si>
  <si>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</si>
  <si>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</si>
  <si>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</si>
  <si>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</si>
  <si>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</si>
  <si>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</si>
  <si>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</si>
  <si>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</si>
  <si>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</si>
  <si>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</si>
  <si>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</si>
  <si>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</si>
  <si>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</si>
  <si>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</si>
  <si>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</si>
  <si>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</si>
  <si>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</si>
  <si>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</si>
  <si>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</si>
  <si>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</si>
  <si>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</si>
  <si>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</si>
  <si>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</si>
  <si>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</si>
  <si>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</si>
  <si>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</si>
  <si>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</si>
  <si>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</si>
  <si>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</si>
  <si>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</si>
  <si>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</si>
  <si>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</si>
  <si>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</si>
  <si>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</si>
  <si>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</si>
  <si>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</si>
  <si>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</si>
  <si>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</si>
  <si>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</si>
  <si>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</si>
  <si>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</si>
  <si>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</si>
  <si>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</si>
  <si>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</si>
  <si>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</si>
  <si>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</si>
  <si>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</si>
  <si>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</si>
  <si>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</si>
  <si>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</si>
  <si>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</si>
  <si>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</si>
  <si>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</si>
  <si>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</si>
  <si>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</si>
  <si>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</si>
  <si>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</si>
  <si>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</si>
  <si>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</si>
  <si>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</si>
  <si>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</si>
  <si>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</si>
  <si>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</si>
  <si>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</si>
  <si>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</si>
  <si>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</si>
  <si>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</si>
  <si>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</si>
  <si>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</si>
  <si>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</si>
  <si>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</si>
  <si>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</si>
  <si>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</si>
  <si>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</si>
  <si>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</si>
  <si>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</si>
  <si>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</si>
  <si>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</si>
  <si>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</si>
  <si>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</si>
  <si>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</si>
  <si>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</si>
  <si>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</si>
  <si>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</si>
  <si>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</si>
  <si>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</si>
  <si>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</si>
  <si>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</si>
  <si>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</si>
  <si>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</si>
  <si>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</si>
  <si>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</si>
  <si>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</si>
  <si>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</si>
  <si>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</si>
  <si>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</si>
  <si>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</si>
  <si>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</si>
  <si>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</si>
  <si>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</si>
  <si>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</si>
  <si>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</si>
  <si>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</si>
  <si>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</si>
  <si>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</si>
  <si>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</si>
  <si>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</si>
  <si>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</si>
  <si>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</si>
  <si>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</si>
  <si>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</si>
  <si>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</si>
  <si>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</si>
  <si>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</si>
  <si>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</si>
  <si>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</si>
  <si>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</si>
  <si>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</si>
  <si>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</si>
  <si>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</si>
  <si>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</si>
  <si>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</si>
  <si>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</si>
  <si>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</si>
  <si>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</si>
  <si>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</si>
  <si>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</si>
  <si>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</si>
  <si>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</si>
  <si>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</si>
  <si>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</si>
  <si>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</si>
  <si>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</si>
  <si>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</si>
  <si>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</si>
  <si>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</si>
  <si>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</si>
  <si>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</si>
  <si>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</si>
  <si>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</si>
  <si>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</si>
  <si>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</si>
  <si>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</si>
  <si>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</si>
  <si>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</si>
  <si>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</si>
  <si>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</si>
  <si>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</si>
  <si>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</si>
  <si>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</si>
  <si>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</si>
  <si>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</si>
  <si>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</si>
  <si>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</si>
  <si>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</si>
  <si>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</si>
  <si>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</si>
  <si>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</si>
  <si>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</si>
  <si>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</si>
  <si>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</si>
  <si>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</si>
  <si>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</si>
  <si>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</si>
  <si>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</si>
  <si>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</si>
  <si>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</si>
  <si>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</si>
  <si>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</si>
  <si>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</si>
  <si>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</si>
  <si>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</si>
  <si>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</si>
  <si>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</si>
  <si>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</si>
  <si>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</si>
  <si>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</si>
  <si>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</si>
  <si>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</si>
  <si>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</si>
  <si>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</si>
  <si>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</si>
  <si>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</si>
  <si>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</si>
  <si>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</si>
  <si>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</si>
  <si>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</si>
  <si>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</si>
  <si>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</si>
  <si>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</si>
  <si>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</si>
  <si>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</si>
  <si>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</si>
  <si>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</si>
  <si>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</si>
  <si>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</si>
  <si>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</si>
  <si>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</si>
  <si>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</si>
  <si>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</si>
  <si>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</si>
  <si>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</si>
  <si>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</si>
  <si>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</si>
  <si>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</si>
  <si>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</si>
  <si>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</si>
  <si>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</si>
  <si>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</si>
  <si>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</si>
  <si>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</si>
  <si>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</si>
  <si>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</si>
  <si>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</si>
  <si>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</si>
  <si>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</si>
  <si>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</si>
  <si>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</si>
  <si>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</si>
  <si>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</si>
  <si>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</si>
  <si>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</si>
  <si>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</si>
  <si>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</si>
  <si>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</si>
  <si>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</si>
  <si>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</si>
  <si>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</si>
  <si>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</si>
  <si>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</si>
  <si>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</si>
  <si>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</si>
  <si>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</si>
  <si>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</si>
  <si>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</si>
  <si>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</si>
  <si>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</si>
  <si>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</si>
  <si>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</si>
  <si>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</si>
  <si>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</si>
  <si>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</si>
  <si>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</si>
  <si>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</si>
  <si>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</si>
  <si>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</si>
  <si>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</si>
  <si>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</si>
  <si>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</si>
  <si>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</si>
  <si>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</si>
  <si>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</si>
  <si>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</si>
  <si>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</si>
  <si>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</si>
  <si>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</si>
  <si>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</si>
  <si>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</si>
  <si>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</si>
  <si>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</si>
  <si>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</si>
  <si>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</si>
  <si>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</si>
  <si>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</si>
  <si>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</si>
  <si>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</si>
  <si>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</si>
  <si>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</si>
  <si>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</si>
  <si>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</si>
  <si>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</si>
  <si>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</si>
  <si>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</si>
  <si>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</si>
  <si>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</si>
  <si>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</si>
  <si>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</si>
  <si>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</si>
  <si>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</si>
  <si>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</si>
  <si>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</si>
  <si>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</si>
  <si>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</si>
  <si>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</si>
  <si>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</si>
  <si>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</si>
  <si>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</si>
  <si>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</si>
  <si>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</si>
  <si>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</si>
  <si>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</si>
  <si>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</si>
  <si>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</si>
  <si>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</si>
  <si>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</si>
  <si>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</si>
  <si>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</si>
  <si>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</si>
  <si>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</si>
  <si>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</si>
  <si>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</si>
  <si>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</si>
  <si>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</si>
  <si>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</si>
  <si>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</si>
  <si>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</si>
  <si>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</si>
  <si>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</si>
  <si>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</si>
  <si>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</si>
  <si>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</si>
  <si>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</si>
  <si>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</si>
  <si>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</si>
  <si>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</si>
  <si>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</si>
  <si>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</si>
  <si>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</si>
  <si>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</si>
  <si>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</si>
  <si>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</si>
  <si>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</si>
  <si>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</si>
  <si>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</si>
  <si>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</si>
  <si>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</si>
  <si>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</si>
  <si>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</si>
  <si>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</si>
  <si>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</si>
  <si>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</si>
  <si>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</si>
  <si>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</si>
  <si>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</si>
  <si>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</si>
  <si>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</si>
  <si>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</si>
  <si>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</si>
  <si>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</si>
  <si>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</si>
  <si>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</si>
  <si>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</si>
  <si>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</si>
  <si>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</si>
  <si>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</si>
  <si>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</si>
  <si>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</si>
  <si>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</si>
  <si>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</si>
  <si>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</si>
  <si>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</si>
  <si>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</si>
  <si>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</si>
  <si>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</si>
  <si>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</si>
  <si>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</si>
  <si>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</si>
  <si>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</si>
  <si>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</si>
  <si>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</si>
  <si>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</si>
  <si>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</si>
  <si>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</si>
  <si>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</si>
  <si>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</si>
  <si>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</si>
  <si>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</si>
  <si>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</si>
  <si>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</si>
  <si>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</si>
  <si>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</si>
  <si>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</si>
  <si>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</si>
  <si>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</si>
  <si>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</si>
  <si>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</si>
  <si>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</si>
  <si>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</si>
  <si>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</si>
  <si>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</si>
  <si>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</si>
  <si>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</si>
  <si>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</si>
  <si>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</si>
  <si>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</si>
  <si>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</si>
  <si>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</si>
  <si>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</si>
  <si>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</si>
  <si>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</si>
  <si>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</si>
  <si>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</si>
  <si>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</si>
  <si>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</si>
  <si>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</si>
  <si>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</si>
  <si>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</si>
  <si>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</si>
  <si>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</si>
  <si>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</si>
  <si>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</si>
  <si>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</si>
  <si>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</si>
  <si>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</si>
  <si>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</si>
  <si>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</si>
  <si>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</si>
  <si>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</si>
  <si>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</si>
  <si>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</si>
  <si>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</si>
  <si>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</si>
  <si>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</si>
  <si>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</si>
  <si>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</si>
  <si>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</si>
  <si>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</si>
  <si>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</si>
  <si>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</si>
  <si>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</si>
  <si>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</si>
  <si>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</si>
  <si>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</si>
  <si>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</si>
  <si>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</si>
  <si>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</si>
  <si>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</si>
  <si>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</si>
  <si>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</si>
  <si>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</si>
  <si>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</si>
  <si>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</si>
  <si>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</si>
  <si>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</si>
  <si>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</si>
  <si>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</si>
  <si>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</si>
  <si>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</si>
  <si>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</si>
  <si>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</si>
  <si>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</si>
  <si>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</si>
  <si>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</si>
  <si>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</si>
  <si>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</si>
  <si>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</si>
  <si>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</si>
  <si>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</si>
  <si>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</si>
  <si>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</si>
  <si>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</si>
  <si>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</si>
  <si>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</si>
  <si>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</si>
  <si>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</si>
  <si>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</si>
  <si>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</si>
  <si>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</si>
  <si>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</si>
  <si>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</si>
  <si>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</si>
  <si>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</si>
  <si>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</si>
  <si>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</si>
  <si>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</si>
  <si>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</si>
  <si>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</si>
  <si>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</si>
  <si>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</si>
  <si>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</si>
  <si>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</si>
  <si>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</si>
  <si>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</si>
  <si>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</si>
  <si>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</si>
  <si>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</si>
  <si>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</si>
  <si>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</si>
  <si>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</si>
  <si>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</si>
  <si>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</si>
  <si>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</si>
  <si>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</si>
  <si>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</si>
  <si>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</si>
  <si>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</si>
  <si>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</si>
  <si>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</si>
  <si>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</si>
  <si>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</si>
  <si>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</si>
  <si>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</si>
  <si>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</si>
  <si>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</si>
  <si>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</si>
  <si>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</si>
  <si>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</si>
  <si>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</si>
  <si>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</si>
  <si>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</si>
  <si>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</si>
  <si>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</si>
  <si>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</si>
  <si>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</si>
  <si>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</si>
  <si>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</si>
  <si>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</si>
  <si>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</si>
  <si>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</si>
  <si>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</si>
  <si>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</si>
  <si>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</si>
  <si>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</si>
  <si>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</si>
  <si>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</si>
  <si>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</si>
  <si>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</si>
  <si>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</si>
  <si>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</si>
  <si>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</si>
  <si>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</si>
  <si>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</si>
  <si>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</si>
  <si>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</si>
  <si>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</si>
  <si>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</si>
  <si>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</si>
  <si>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</si>
  <si>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</si>
  <si>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</si>
  <si>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</si>
  <si>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</si>
  <si>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</si>
  <si>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</si>
  <si>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</si>
  <si>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</si>
  <si>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</si>
  <si>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</si>
  <si>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</si>
  <si>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</si>
  <si>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</si>
  <si>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</si>
  <si>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</si>
  <si>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</si>
  <si>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</si>
  <si>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</si>
  <si>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</si>
  <si>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</si>
  <si>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</si>
  <si>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</si>
  <si>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</si>
  <si>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</si>
  <si>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</si>
  <si>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</si>
  <si>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</si>
  <si>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</si>
  <si>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</si>
  <si>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</si>
  <si>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</si>
  <si>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</si>
  <si>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</si>
  <si>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</si>
  <si>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</si>
  <si>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</si>
  <si>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</si>
  <si>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</si>
  <si>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</si>
  <si>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</si>
  <si>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</si>
  <si>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</si>
  <si>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</si>
  <si>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</si>
  <si>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</si>
  <si>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</si>
  <si>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</si>
  <si>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</si>
  <si>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</si>
  <si>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</si>
  <si>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</si>
  <si>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</si>
  <si>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</si>
  <si>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</si>
  <si>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</si>
  <si>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</si>
  <si>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</si>
  <si>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</si>
  <si>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</si>
  <si>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</si>
  <si>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</si>
  <si>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</si>
  <si>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</si>
  <si>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</si>
  <si>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</si>
  <si>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</si>
  <si>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</si>
  <si>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</si>
  <si>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</si>
  <si>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</si>
  <si>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</si>
  <si>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</si>
  <si>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</si>
  <si>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</si>
  <si>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</si>
  <si>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</si>
  <si>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</si>
  <si>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</si>
  <si>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</si>
  <si>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</si>
  <si>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</si>
  <si>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</si>
  <si>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</si>
  <si>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</si>
  <si>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</si>
  <si>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</si>
  <si>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</si>
  <si>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</si>
  <si>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</si>
  <si>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</si>
  <si>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</si>
  <si>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</si>
  <si>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</si>
  <si>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</si>
  <si>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</si>
  <si>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</si>
  <si>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</si>
  <si>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</si>
  <si>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</si>
  <si>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</si>
  <si>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</si>
  <si>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</si>
  <si>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</si>
  <si>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</si>
  <si>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</si>
  <si>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</si>
  <si>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</si>
  <si>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</si>
  <si>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</si>
  <si>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</si>
  <si>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</si>
  <si>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</si>
  <si>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</si>
  <si>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</si>
  <si>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</si>
  <si>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</si>
  <si>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</si>
  <si>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</si>
  <si>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</si>
  <si>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</si>
  <si>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</si>
  <si>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</si>
  <si>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</si>
  <si>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</si>
  <si>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</si>
  <si>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</si>
  <si>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</si>
  <si>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</si>
  <si>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</si>
  <si>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</si>
  <si>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</si>
  <si>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</si>
  <si>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</si>
  <si>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</si>
  <si>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</si>
  <si>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</si>
  <si>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</si>
  <si>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</si>
  <si>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</si>
  <si>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</si>
  <si>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</si>
  <si>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</si>
  <si>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</si>
  <si>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</si>
  <si>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</si>
  <si>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</si>
  <si>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</si>
  <si>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</si>
  <si>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</si>
  <si>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</si>
  <si>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</si>
  <si>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</si>
  <si>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</si>
  <si>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</si>
  <si>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</si>
  <si>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</si>
  <si>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</si>
  <si>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</si>
  <si>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</si>
  <si>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</si>
  <si>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</si>
  <si>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</si>
  <si>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</si>
  <si>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</si>
  <si>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</si>
  <si>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</si>
  <si>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</si>
  <si>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</si>
  <si>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</si>
  <si>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</si>
  <si>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</si>
  <si>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</si>
  <si>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</si>
  <si>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</si>
  <si>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</si>
  <si>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</si>
  <si>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</si>
  <si>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</si>
  <si>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</si>
  <si>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</si>
  <si>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</si>
  <si>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</si>
  <si>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</si>
  <si>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</si>
  <si>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</si>
  <si>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</si>
  <si>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</si>
  <si>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</si>
  <si>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</si>
  <si>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</si>
  <si>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</si>
  <si>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</si>
  <si>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</si>
  <si>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</si>
  <si>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</si>
  <si>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</si>
  <si>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</si>
  <si>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</si>
  <si>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</si>
  <si>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</si>
  <si>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</si>
  <si>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</si>
  <si>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</si>
  <si>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</si>
  <si>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</si>
  <si>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</si>
  <si>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</si>
  <si>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</si>
  <si>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</si>
  <si>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</si>
  <si>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</si>
  <si>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</si>
  <si>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</si>
  <si>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</si>
  <si>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</si>
  <si>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</si>
  <si>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</si>
  <si>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</si>
  <si>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</si>
  <si>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</si>
  <si>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</si>
  <si>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</si>
  <si>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</si>
  <si>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</si>
  <si>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</si>
  <si>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</si>
  <si>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</si>
  <si>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</si>
  <si>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</si>
  <si>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</si>
  <si>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</si>
  <si>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</si>
  <si>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</si>
  <si>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</si>
  <si>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</si>
  <si>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</si>
  <si>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</si>
  <si>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</si>
  <si>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</si>
  <si>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</si>
  <si>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</si>
  <si>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</si>
  <si>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</si>
  <si>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</si>
  <si>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</si>
  <si>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</si>
  <si>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</si>
  <si>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</si>
  <si>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</si>
  <si>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</si>
  <si>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</si>
  <si>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</si>
  <si>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</si>
  <si>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</si>
  <si>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</si>
  <si>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</si>
  <si>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</si>
  <si>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</si>
  <si>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</si>
  <si>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</si>
  <si>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</si>
  <si>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</si>
  <si>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</si>
  <si>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</si>
  <si>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</si>
  <si>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</si>
  <si>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</si>
  <si>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</si>
  <si>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</si>
  <si>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</si>
  <si>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</si>
  <si>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</si>
  <si>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</si>
  <si>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</si>
  <si>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</si>
  <si>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</si>
  <si>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</si>
  <si>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</si>
  <si>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</si>
  <si>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</si>
  <si>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</si>
  <si>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</si>
  <si>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</si>
  <si>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</si>
  <si>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</si>
  <si>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</si>
  <si>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</si>
  <si>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</si>
  <si>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</si>
  <si>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</si>
  <si>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</si>
  <si>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</si>
  <si>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</si>
  <si>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</si>
  <si>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</si>
  <si>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</si>
  <si>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</si>
  <si>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</si>
  <si>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</si>
  <si>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</si>
  <si>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</si>
  <si>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</si>
  <si>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</si>
  <si>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</si>
  <si>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</si>
  <si>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</si>
  <si>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</si>
  <si>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</si>
  <si>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</si>
  <si>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</si>
  <si>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</si>
  <si>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</si>
  <si>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</si>
  <si>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</si>
  <si>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</si>
  <si>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</si>
  <si>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</si>
  <si>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</si>
  <si>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</si>
  <si>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</si>
  <si>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</si>
  <si>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</si>
  <si>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</si>
  <si>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</si>
  <si>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</si>
  <si>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</si>
  <si>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</si>
  <si>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</si>
  <si>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</si>
  <si>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</si>
  <si>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</si>
  <si>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</si>
  <si>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</si>
  <si>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</si>
  <si>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</si>
  <si>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</si>
  <si>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</si>
  <si>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</si>
  <si>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</si>
  <si>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</si>
  <si>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</si>
  <si>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</si>
  <si>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</si>
  <si>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</si>
  <si>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</si>
  <si>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</si>
  <si>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</si>
  <si>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</si>
  <si>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</si>
  <si>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</si>
  <si>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</si>
  <si>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</si>
  <si>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</si>
  <si>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</si>
  <si>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</si>
  <si>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</si>
  <si>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</si>
  <si>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</si>
  <si>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</si>
  <si>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</si>
  <si>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</si>
  <si>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</si>
  <si>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</si>
  <si>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</si>
  <si>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</si>
  <si>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</si>
  <si>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</si>
  <si>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</si>
  <si>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</si>
  <si>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</si>
  <si>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</si>
  <si>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</si>
  <si>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</si>
  <si>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</si>
  <si>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</si>
  <si>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</si>
  <si>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</si>
  <si>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</si>
  <si>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</si>
  <si>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</si>
  <si>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</si>
  <si>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</si>
  <si>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</si>
  <si>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</si>
  <si>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</si>
  <si>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</si>
  <si>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</si>
  <si>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</si>
  <si>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</si>
  <si>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</si>
  <si>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</si>
  <si>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</si>
  <si>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</si>
  <si>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</si>
  <si>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</si>
  <si>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</si>
  <si>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</si>
  <si>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</si>
  <si>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</si>
  <si>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</si>
  <si>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</si>
  <si>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</si>
  <si>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</si>
  <si>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</si>
  <si>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</si>
  <si>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</si>
  <si>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</si>
  <si>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</si>
  <si>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</si>
  <si>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</si>
  <si>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</si>
  <si>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</si>
  <si>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</si>
  <si>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</si>
  <si>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</si>
  <si>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</si>
  <si>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</si>
  <si>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</si>
  <si>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</si>
  <si>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</si>
  <si>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</si>
  <si>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</si>
  <si>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</si>
  <si>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</si>
  <si>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</si>
  <si>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</si>
  <si>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</si>
  <si>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</si>
  <si>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</si>
  <si>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</si>
  <si>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</si>
  <si>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</si>
  <si>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</si>
  <si>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</si>
  <si>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</si>
  <si>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</si>
  <si>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</si>
  <si>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</si>
  <si>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</si>
  <si>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</si>
  <si>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</si>
  <si>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</si>
  <si>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</si>
  <si>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</si>
  <si>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</si>
  <si>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</si>
  <si>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</si>
  <si>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</si>
  <si>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</si>
  <si>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</si>
  <si>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</si>
  <si>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</si>
  <si>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</si>
  <si>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</si>
  <si>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</si>
  <si>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</si>
  <si>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</si>
  <si>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</si>
  <si>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</si>
  <si>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</si>
  <si>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</si>
  <si>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</si>
  <si>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</si>
  <si>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</si>
  <si>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</si>
  <si>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</si>
  <si>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</si>
  <si>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</si>
  <si>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</si>
  <si>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</si>
  <si>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</si>
  <si>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</si>
  <si>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</si>
  <si>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</si>
  <si>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</si>
  <si>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</si>
  <si>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</si>
  <si>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</si>
  <si>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</si>
  <si>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</si>
  <si>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</si>
  <si>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</si>
  <si>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</si>
  <si>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</si>
  <si>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</si>
  <si>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</si>
  <si>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</si>
  <si>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</si>
  <si>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</si>
  <si>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</si>
  <si>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</si>
  <si>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</si>
  <si>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</si>
  <si>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</si>
  <si>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</si>
  <si>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</si>
  <si>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</si>
  <si>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</si>
  <si>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</si>
  <si>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</si>
  <si>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</si>
  <si>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</si>
  <si>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</si>
  <si>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</si>
  <si>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</si>
  <si>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</si>
  <si>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</si>
  <si>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</si>
  <si>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</si>
  <si>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</si>
  <si>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</si>
  <si>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</si>
  <si>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</si>
  <si>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</si>
  <si>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</si>
  <si>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</si>
  <si>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</si>
  <si>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</si>
  <si>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</si>
  <si>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</si>
  <si>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</si>
  <si>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</si>
  <si>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</si>
  <si>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</si>
  <si>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</si>
  <si>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</si>
  <si>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</si>
  <si>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</si>
  <si>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</si>
  <si>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</si>
  <si>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</si>
  <si>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</si>
  <si>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</si>
  <si>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</si>
  <si>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</si>
  <si>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</si>
  <si>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</si>
  <si>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</si>
  <si>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</si>
  <si>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</si>
  <si>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</si>
  <si>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</si>
  <si>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</si>
  <si>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</si>
  <si>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</si>
  <si>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</si>
  <si>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</si>
  <si>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</si>
  <si>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</si>
  <si>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</si>
  <si>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</si>
  <si>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</si>
  <si>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</si>
  <si>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</si>
  <si>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</si>
  <si>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</si>
  <si>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</si>
  <si>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</si>
  <si>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</si>
  <si>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</si>
  <si>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</si>
  <si>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</si>
  <si>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</si>
  <si>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</si>
  <si>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</si>
  <si>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</si>
  <si>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</si>
  <si>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</si>
  <si>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</si>
  <si>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</si>
  <si>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</si>
  <si>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</si>
  <si>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</si>
  <si>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</si>
  <si>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</si>
  <si>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</si>
  <si>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</si>
  <si>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</si>
  <si>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</si>
  <si>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</si>
  <si>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</si>
  <si>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</si>
  <si>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</si>
  <si>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</si>
  <si>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</si>
  <si>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</si>
  <si>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</si>
  <si>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</si>
  <si>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</si>
  <si>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</si>
  <si>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</si>
  <si>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</si>
  <si>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</si>
  <si>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</si>
  <si>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</si>
  <si>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</si>
  <si>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</si>
  <si>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</si>
  <si>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</si>
  <si>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</si>
  <si>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</si>
  <si>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</si>
  <si>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</si>
  <si>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</si>
  <si>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</si>
  <si>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</si>
  <si>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</si>
  <si>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</si>
  <si>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</si>
  <si>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</si>
  <si>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</si>
  <si>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</si>
  <si>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</si>
  <si>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</si>
  <si>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</si>
  <si>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</si>
  <si>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</si>
  <si>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</si>
  <si>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</si>
  <si>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</si>
  <si>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</si>
  <si>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</si>
  <si>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</si>
  <si>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</si>
  <si>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</si>
  <si>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</si>
  <si>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</si>
  <si>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</si>
  <si>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</si>
  <si>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</si>
  <si>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</si>
  <si>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</si>
  <si>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</si>
  <si>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</si>
  <si>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</si>
  <si>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</si>
  <si>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</si>
  <si>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</si>
  <si>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</si>
  <si>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</si>
  <si>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</si>
  <si>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</si>
  <si>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</si>
  <si>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</si>
  <si>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</si>
  <si>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</si>
  <si>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</si>
  <si>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</si>
  <si>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</si>
  <si>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</si>
  <si>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</si>
  <si>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</si>
  <si>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</si>
  <si>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</si>
  <si>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</si>
  <si>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</si>
  <si>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</si>
  <si>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</si>
  <si>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</si>
  <si>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</si>
  <si>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</si>
  <si>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</si>
  <si>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</si>
  <si>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</si>
  <si>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</si>
  <si>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</si>
  <si>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</si>
  <si>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</si>
  <si>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</si>
  <si>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</si>
  <si>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</si>
  <si>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</si>
  <si>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</si>
  <si>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</si>
  <si>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</si>
  <si>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</si>
  <si>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</si>
  <si>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</si>
  <si>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</si>
  <si>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</si>
  <si>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</si>
  <si>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</si>
  <si>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</si>
  <si>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</si>
  <si>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</si>
  <si>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</si>
  <si>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</si>
  <si>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</si>
  <si>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</si>
  <si>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</si>
  <si>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</si>
  <si>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</si>
  <si>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</si>
  <si>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</si>
  <si>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</si>
  <si>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</si>
  <si>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</si>
  <si>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</si>
  <si>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</si>
  <si>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</si>
  <si>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</si>
  <si>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</si>
  <si>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</si>
  <si>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</si>
  <si>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</si>
  <si>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</si>
  <si>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</si>
  <si>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</si>
  <si>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</si>
  <si>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</si>
  <si>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</si>
  <si>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</si>
  <si>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</si>
  <si>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</si>
  <si>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</si>
  <si>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</si>
  <si>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</si>
  <si>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</si>
  <si>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</si>
  <si>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</si>
  <si>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</si>
  <si>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</si>
  <si>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</si>
  <si>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</si>
  <si>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</si>
  <si>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</si>
  <si>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</si>
  <si>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</si>
  <si>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</si>
  <si>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</si>
  <si>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</si>
  <si>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</si>
  <si>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</si>
  <si>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</si>
  <si>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</si>
  <si>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</si>
  <si>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</si>
  <si>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</si>
  <si>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</si>
  <si>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</si>
  <si>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</si>
  <si>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</si>
  <si>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</si>
  <si>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</si>
  <si>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</si>
  <si>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</si>
  <si>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</si>
  <si>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</si>
  <si>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</si>
  <si>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</si>
  <si>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</si>
  <si>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</si>
  <si>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</si>
  <si>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</si>
  <si>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</si>
  <si>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</si>
  <si>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</si>
  <si>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</si>
  <si>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</si>
  <si>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</si>
  <si>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</si>
  <si>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</si>
  <si>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</si>
  <si>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</si>
  <si>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</si>
  <si>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</si>
  <si>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</si>
  <si>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</si>
  <si>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</si>
  <si>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</si>
  <si>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</si>
  <si>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</si>
  <si>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</si>
  <si>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</si>
  <si>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</si>
  <si>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</si>
  <si>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</si>
  <si>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</si>
  <si>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</si>
  <si>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</si>
  <si>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</si>
  <si>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</si>
  <si>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</si>
  <si>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</si>
  <si>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</si>
  <si>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</si>
  <si>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</si>
  <si>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</si>
  <si>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</si>
  <si>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</si>
  <si>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</si>
  <si>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</si>
  <si>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</si>
  <si>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</si>
  <si>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</si>
  <si>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</si>
  <si>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</si>
  <si>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</si>
  <si>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</si>
  <si>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</si>
  <si>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</si>
  <si>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</si>
  <si>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</si>
  <si>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</si>
  <si>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</si>
  <si>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</si>
  <si>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</si>
  <si>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</si>
  <si>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</si>
  <si>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</si>
  <si>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</si>
  <si>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</si>
  <si>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</si>
  <si>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</si>
  <si>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</si>
  <si>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</si>
  <si>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</si>
  <si>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</si>
  <si>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</si>
  <si>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</si>
  <si>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</si>
  <si>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</si>
  <si>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</si>
  <si>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</si>
  <si>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</si>
  <si>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</si>
  <si>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</si>
  <si>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</si>
  <si>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</si>
  <si>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</si>
  <si>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</si>
  <si>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</si>
  <si>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</si>
  <si>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</si>
  <si>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</si>
  <si>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</si>
  <si>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</si>
  <si>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</si>
  <si>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</si>
  <si>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</si>
  <si>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</si>
  <si>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</si>
  <si>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</si>
  <si>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</si>
  <si>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</si>
  <si>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</si>
  <si>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</si>
  <si>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</si>
  <si>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</si>
  <si>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</si>
  <si>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</si>
  <si>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</si>
  <si>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</si>
  <si>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</si>
  <si>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</si>
  <si>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</si>
  <si>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</si>
  <si>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</si>
  <si>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</si>
  <si>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</si>
  <si>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</si>
  <si>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</si>
  <si>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</si>
  <si>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</si>
  <si>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</si>
  <si>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</si>
  <si>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</si>
  <si>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</si>
  <si>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</si>
  <si>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</si>
  <si>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</si>
  <si>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</si>
  <si>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</si>
  <si>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</si>
  <si>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</si>
  <si>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</si>
  <si>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</si>
  <si>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</si>
  <si>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</si>
  <si>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</si>
  <si>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</si>
  <si>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</si>
  <si>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</si>
  <si>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</si>
  <si>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</si>
  <si>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</si>
  <si>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</si>
  <si>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</si>
  <si>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</si>
  <si>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</si>
  <si>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</si>
  <si>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</si>
  <si>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</si>
  <si>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</si>
  <si>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</si>
  <si>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</si>
  <si>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</si>
  <si>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</si>
  <si>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</si>
  <si>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</si>
  <si>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</si>
  <si>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</si>
  <si>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</si>
  <si>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</si>
  <si>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</si>
  <si>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</si>
  <si>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</si>
  <si>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</si>
  <si>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</si>
  <si>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</si>
  <si>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</si>
  <si>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</si>
  <si>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</si>
  <si>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</si>
  <si>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</si>
  <si>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</si>
  <si>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</si>
  <si>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</si>
  <si>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</si>
  <si>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</si>
  <si>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</si>
  <si>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</si>
  <si>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</si>
  <si>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</si>
  <si>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</si>
  <si>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</si>
  <si>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</si>
  <si>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</si>
  <si>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</si>
  <si>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</si>
  <si>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</si>
  <si>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</si>
  <si>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</si>
  <si>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</si>
  <si>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</si>
  <si>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</si>
  <si>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</si>
  <si>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</si>
  <si>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</si>
  <si>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</si>
  <si>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</si>
  <si>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</si>
  <si>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</si>
  <si>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</si>
  <si>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</si>
  <si>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</si>
  <si>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</si>
  <si>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</si>
  <si>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</si>
  <si>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</si>
  <si>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</si>
  <si>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</si>
  <si>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</si>
  <si>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</si>
  <si>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</si>
  <si>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</si>
  <si>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</si>
  <si>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</si>
  <si>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</si>
  <si>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</si>
  <si>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</si>
  <si>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</si>
  <si>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</si>
  <si>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</si>
  <si>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</si>
  <si>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</si>
  <si>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</si>
  <si>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</si>
  <si>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</si>
  <si>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</si>
  <si>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</si>
  <si>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</si>
  <si>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</si>
  <si>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</si>
  <si>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</si>
  <si>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</si>
  <si>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</si>
  <si>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</si>
  <si>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</si>
  <si>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</si>
  <si>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</si>
  <si>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</si>
  <si>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</si>
  <si>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</si>
  <si>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</si>
  <si>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</si>
  <si>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</si>
  <si>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</si>
  <si>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</si>
  <si>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</si>
  <si>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</si>
  <si>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</si>
  <si>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</si>
  <si>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</si>
  <si>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</si>
  <si>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</si>
  <si>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</si>
  <si>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</si>
  <si>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</si>
  <si>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</si>
  <si>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</si>
  <si>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</si>
  <si>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</si>
  <si>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</si>
  <si>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</si>
  <si>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</si>
  <si>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</si>
  <si>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</si>
  <si>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</si>
  <si>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</si>
  <si>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</si>
  <si>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</si>
  <si>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</si>
  <si>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</si>
  <si>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</si>
  <si>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</si>
  <si>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</si>
  <si>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</si>
  <si>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</si>
  <si>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</si>
  <si>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</si>
  <si>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</si>
  <si>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</si>
  <si>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</si>
  <si>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</si>
  <si>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</si>
  <si>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</si>
  <si>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</si>
  <si>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</si>
  <si>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</si>
  <si>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</si>
  <si>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</si>
  <si>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</si>
  <si>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</si>
  <si>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</si>
  <si>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</si>
  <si>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</si>
  <si>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</si>
  <si>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</si>
  <si>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</si>
  <si>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</si>
  <si>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</si>
  <si>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</si>
  <si>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</si>
  <si>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</si>
  <si>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</si>
  <si>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</si>
  <si>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</si>
  <si>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</si>
  <si>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</si>
  <si>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</si>
  <si>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</si>
  <si>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</si>
  <si>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</si>
  <si>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</si>
  <si>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</si>
  <si>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</si>
  <si>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</si>
  <si>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</si>
  <si>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</si>
  <si>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</si>
  <si>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</si>
  <si>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</si>
  <si>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</si>
  <si>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</si>
  <si>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</si>
  <si>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</si>
  <si>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</si>
  <si>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</si>
  <si>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</si>
  <si>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</si>
  <si>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</si>
  <si>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</si>
  <si>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</si>
  <si>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</si>
  <si>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</si>
  <si>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</si>
  <si>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</si>
  <si>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</si>
  <si>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</si>
  <si>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</si>
  <si>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</si>
  <si>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</si>
  <si>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</si>
  <si>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</si>
  <si>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</si>
  <si>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</si>
  <si>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</si>
  <si>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</si>
  <si>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</si>
  <si>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</si>
  <si>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</si>
  <si>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</si>
  <si>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</si>
  <si>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</si>
  <si>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</si>
  <si>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</si>
  <si>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</si>
  <si>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</si>
  <si>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</si>
  <si>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</si>
  <si>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</si>
  <si>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</si>
  <si>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</si>
  <si>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</si>
  <si>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</si>
  <si>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</si>
  <si>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</si>
  <si>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</si>
  <si>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</si>
  <si>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</si>
  <si>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</si>
  <si>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</si>
  <si>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</si>
  <si>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</si>
  <si>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</si>
  <si>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</si>
  <si>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</si>
  <si>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</si>
  <si>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</si>
  <si>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</si>
  <si>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</si>
  <si>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</si>
  <si>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</si>
  <si>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</si>
  <si>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</si>
  <si>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</si>
  <si>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</si>
  <si>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</si>
  <si>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</si>
  <si>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</si>
  <si>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</si>
  <si>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</si>
  <si>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</si>
  <si>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</si>
  <si>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</si>
  <si>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</si>
  <si>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</si>
  <si>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</si>
  <si>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</si>
  <si>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</si>
  <si>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</si>
  <si>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</si>
  <si>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</si>
  <si>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</si>
  <si>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</si>
  <si>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</si>
  <si>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</si>
  <si>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</si>
  <si>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</si>
  <si>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</si>
  <si>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</si>
  <si>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</si>
  <si>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</si>
  <si>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</si>
  <si>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</si>
  <si>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</si>
  <si>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</si>
  <si>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</si>
  <si>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</si>
  <si>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</si>
  <si>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</si>
  <si>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</si>
  <si>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</si>
  <si>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</si>
  <si>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</si>
  <si>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</si>
  <si>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</si>
  <si>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</si>
  <si>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</si>
  <si>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</si>
  <si>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</si>
  <si>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</si>
  <si>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</si>
  <si>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</si>
  <si>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</si>
  <si>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</si>
  <si>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</si>
  <si>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</si>
  <si>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</si>
  <si>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</si>
  <si>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</si>
  <si>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</si>
  <si>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</si>
  <si>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</si>
  <si>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</si>
  <si>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</si>
  <si>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</si>
  <si>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</si>
  <si>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</si>
  <si>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</si>
  <si>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</si>
  <si>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</si>
  <si>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</si>
  <si>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</si>
  <si>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</si>
  <si>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</si>
  <si>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</si>
  <si>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</si>
  <si>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</si>
  <si>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</si>
  <si>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</si>
  <si>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</si>
  <si>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</si>
  <si>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</si>
  <si>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</si>
  <si>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</si>
  <si>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</si>
  <si>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</si>
  <si>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</si>
  <si>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</si>
  <si>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</si>
  <si>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</si>
  <si>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</si>
  <si>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</si>
  <si>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</si>
  <si>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</si>
  <si>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</si>
  <si>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</si>
  <si>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</si>
  <si>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</si>
  <si>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</si>
  <si>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</si>
  <si>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</si>
  <si>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</si>
  <si>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</si>
  <si>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</si>
  <si>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</si>
  <si>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</si>
  <si>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</si>
  <si>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</si>
  <si>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</si>
  <si>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</si>
  <si>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</si>
  <si>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</si>
  <si>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</si>
  <si>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</si>
  <si>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</si>
  <si>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</si>
  <si>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</si>
  <si>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</si>
  <si>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</si>
  <si>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</si>
  <si>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</si>
  <si>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</si>
  <si>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</si>
  <si>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</si>
  <si>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</si>
  <si>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</si>
  <si>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</si>
  <si>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</si>
  <si>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</si>
  <si>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</si>
  <si>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</si>
  <si>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</si>
  <si>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</si>
  <si>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</si>
  <si>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</si>
  <si>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</si>
  <si>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</si>
  <si>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</si>
  <si>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</si>
  <si>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</si>
  <si>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</si>
  <si>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</si>
  <si>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</si>
  <si>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</si>
  <si>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</si>
  <si>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</si>
  <si>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</si>
  <si>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</si>
  <si>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</si>
  <si>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</si>
  <si>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</si>
  <si>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</si>
  <si>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</si>
  <si>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</si>
  <si>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</si>
  <si>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</si>
  <si>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</si>
  <si>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</si>
  <si>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</si>
  <si>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</si>
  <si>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</si>
  <si>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</si>
  <si>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</si>
  <si>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</si>
  <si>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</si>
  <si>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</si>
  <si>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</si>
  <si>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</si>
  <si>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</si>
  <si>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</si>
  <si>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</si>
  <si>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</si>
  <si>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</si>
  <si>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</si>
  <si>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</si>
  <si>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</si>
  <si>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</si>
  <si>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</si>
  <si>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</si>
  <si>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</si>
  <si>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</si>
  <si>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</si>
  <si>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</si>
  <si>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</si>
  <si>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</si>
  <si>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</si>
  <si>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</si>
  <si>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</si>
  <si>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</si>
  <si>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</si>
  <si>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</si>
  <si>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</si>
  <si>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</si>
  <si>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</si>
  <si>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</si>
  <si>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</si>
  <si>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</si>
  <si>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</si>
  <si>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</si>
  <si>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</si>
  <si>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</si>
  <si>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</si>
  <si>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</si>
  <si>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</si>
  <si>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</si>
  <si>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</si>
  <si>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</si>
  <si>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</si>
  <si>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</si>
  <si>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</si>
  <si>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</si>
  <si>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</si>
  <si>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</si>
  <si>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</si>
  <si>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</si>
  <si>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</si>
  <si>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</si>
  <si>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</si>
  <si>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</si>
  <si>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</si>
  <si>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</si>
  <si>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</si>
  <si>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</si>
  <si>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</si>
  <si>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</si>
  <si>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</si>
  <si>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</si>
  <si>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</si>
  <si>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</si>
  <si>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</si>
  <si>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</si>
  <si>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</si>
  <si>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</si>
  <si>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</si>
  <si>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</si>
  <si>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</si>
  <si>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</si>
  <si>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</si>
  <si>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</si>
  <si>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</si>
  <si>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</si>
  <si>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</si>
  <si>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</si>
  <si>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</si>
  <si>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</si>
  <si>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</si>
  <si>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</si>
  <si>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</si>
  <si>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</si>
  <si>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</si>
  <si>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</si>
  <si>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</si>
  <si>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</si>
  <si>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</si>
  <si>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</si>
  <si>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</si>
  <si>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</si>
  <si>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</si>
  <si>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</si>
  <si>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</si>
  <si>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</si>
  <si>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</si>
  <si>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</si>
  <si>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</si>
  <si>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</si>
  <si>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</si>
  <si>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</si>
  <si>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</si>
  <si>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</si>
  <si>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</si>
  <si>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</si>
  <si>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</si>
  <si>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</si>
  <si>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</si>
  <si>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</si>
  <si>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</si>
  <si>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</si>
  <si>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</si>
  <si>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</si>
  <si>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</si>
  <si>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</si>
  <si>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</si>
  <si>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</si>
  <si>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</si>
  <si>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</si>
  <si>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</si>
  <si>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</si>
  <si>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</si>
  <si>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</si>
  <si>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</si>
  <si>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</si>
  <si>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</si>
  <si>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</si>
  <si>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</si>
  <si>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</si>
  <si>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</si>
  <si>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</si>
  <si>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</si>
  <si>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</si>
  <si>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</si>
  <si>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</si>
  <si>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</si>
  <si>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</si>
  <si>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</si>
  <si>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</si>
  <si>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</si>
  <si>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</si>
  <si>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</si>
  <si>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</si>
  <si>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</si>
  <si>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</si>
  <si>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</si>
  <si>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</si>
  <si>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</si>
  <si>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</si>
  <si>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</si>
  <si>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</si>
  <si>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</si>
  <si>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</si>
  <si>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</si>
  <si>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</si>
  <si>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</si>
  <si>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</si>
  <si>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</si>
  <si>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</si>
  <si>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</si>
  <si>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</si>
  <si>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</si>
  <si>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</si>
  <si>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</si>
  <si>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</si>
  <si>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</si>
  <si>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</si>
  <si>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</si>
  <si>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</si>
  <si>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</si>
  <si>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</si>
  <si>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</si>
  <si>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</si>
  <si>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</si>
  <si>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</si>
  <si>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</si>
  <si>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</si>
  <si>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</si>
  <si>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</si>
  <si>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</si>
  <si>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</si>
  <si>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</si>
  <si>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</si>
  <si>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</si>
  <si>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</si>
  <si>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</si>
  <si>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</si>
  <si>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</si>
  <si>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</si>
  <si>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</si>
  <si>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</si>
  <si>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</si>
  <si>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</si>
  <si>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</si>
  <si>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</si>
  <si>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</si>
  <si>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</si>
  <si>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</si>
  <si>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</si>
  <si>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</si>
  <si>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</si>
  <si>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</si>
  <si>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</si>
  <si>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</si>
  <si>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</si>
  <si>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</si>
  <si>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</si>
  <si>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</si>
  <si>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</si>
  <si>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</si>
  <si>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</si>
  <si>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</si>
  <si>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</si>
  <si>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</si>
  <si>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</si>
  <si>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</si>
  <si>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</si>
  <si>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</si>
  <si>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</si>
  <si>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</si>
  <si>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</si>
  <si>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</si>
  <si>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</si>
  <si>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</si>
  <si>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</si>
  <si>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</si>
  <si>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</si>
  <si>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</si>
  <si>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</si>
  <si>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</si>
  <si>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</si>
  <si>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</si>
  <si>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</si>
  <si>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</si>
  <si>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</si>
  <si>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</si>
  <si>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</si>
  <si>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</si>
  <si>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</si>
  <si>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</si>
  <si>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</si>
  <si>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</si>
  <si>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</si>
  <si>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</si>
  <si>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</si>
  <si>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</si>
  <si>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</si>
  <si>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</si>
  <si>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</si>
  <si>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</si>
  <si>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</si>
  <si>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</si>
  <si>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</si>
  <si>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</si>
  <si>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</si>
  <si>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</si>
  <si>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</si>
  <si>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</si>
  <si>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</si>
  <si>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</si>
  <si>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</si>
  <si>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</si>
  <si>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</si>
  <si>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</si>
  <si>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</si>
  <si>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</si>
  <si>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</si>
  <si>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</si>
  <si>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</si>
  <si>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</si>
  <si>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</si>
  <si>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</si>
  <si>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</si>
  <si>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</si>
  <si>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</si>
  <si>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</si>
  <si>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</si>
  <si>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</si>
  <si>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</si>
  <si>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</si>
  <si>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</si>
  <si>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</si>
  <si>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</si>
  <si>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</si>
  <si>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</si>
  <si>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</si>
  <si>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</si>
  <si>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</si>
  <si>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</si>
  <si>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</si>
  <si>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</si>
  <si>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</si>
  <si>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</si>
  <si>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</si>
  <si>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</si>
  <si>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</si>
  <si>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</si>
  <si>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</si>
  <si>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</si>
  <si>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</si>
  <si>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</si>
  <si>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</si>
  <si>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</si>
  <si>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</si>
  <si>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</si>
  <si>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</si>
  <si>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</si>
  <si>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</si>
  <si>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</si>
  <si>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</si>
  <si>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</si>
  <si>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</si>
  <si>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</si>
  <si>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</si>
  <si>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</si>
  <si>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</si>
  <si>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</si>
  <si>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</si>
  <si>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</si>
  <si>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</si>
  <si>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</si>
  <si>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</si>
  <si>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</si>
  <si>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</si>
  <si>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</si>
  <si>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</si>
  <si>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</si>
  <si>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</si>
  <si>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</si>
  <si>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</si>
  <si>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</si>
  <si>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</si>
  <si>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</si>
  <si>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</si>
  <si>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</si>
  <si>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</si>
  <si>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</si>
  <si>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</si>
  <si>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</si>
  <si>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</si>
  <si>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</si>
  <si>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</si>
  <si>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</si>
  <si>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</si>
  <si>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</si>
  <si>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</si>
  <si>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</si>
  <si>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</si>
  <si>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</si>
  <si>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</si>
  <si>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</si>
  <si>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</si>
  <si>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</si>
  <si>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</si>
  <si>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</si>
  <si>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</si>
  <si>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</si>
  <si>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</si>
  <si>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</si>
  <si>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</si>
  <si>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</si>
  <si>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</si>
  <si>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</si>
  <si>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</si>
  <si>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</si>
  <si>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</si>
  <si>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</si>
  <si>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</si>
  <si>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</si>
  <si>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</si>
  <si>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</si>
  <si>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</si>
  <si>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</si>
  <si>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</si>
  <si>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</si>
  <si>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</si>
  <si>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</si>
  <si>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</si>
  <si>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</si>
  <si>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</si>
  <si>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</si>
  <si>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</si>
  <si>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</si>
  <si>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</si>
  <si>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</si>
  <si>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</si>
  <si>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</si>
  <si>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</si>
  <si>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</si>
  <si>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</si>
  <si>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</si>
  <si>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</si>
  <si>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</si>
  <si>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</si>
  <si>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</si>
  <si>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</si>
  <si>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</si>
  <si>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</si>
  <si>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</si>
  <si>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</si>
  <si>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</si>
  <si>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</si>
  <si>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</si>
  <si>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</si>
  <si>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</si>
  <si>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</si>
  <si>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</si>
  <si>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</si>
  <si>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</si>
  <si>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</si>
  <si>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</si>
  <si>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</si>
  <si>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</si>
  <si>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</si>
  <si>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</si>
  <si>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</si>
  <si>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</si>
  <si>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</si>
  <si>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</si>
  <si>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</si>
  <si>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</si>
  <si>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</si>
  <si>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</si>
  <si>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</si>
  <si>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</si>
  <si>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</si>
  <si>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</si>
  <si>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</si>
  <si>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</si>
  <si>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</si>
  <si>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</si>
  <si>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</si>
  <si>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</si>
  <si>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</si>
  <si>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</si>
  <si>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</si>
  <si>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</si>
  <si>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</si>
  <si>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</si>
  <si>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</si>
  <si>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</si>
  <si>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</si>
  <si>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</si>
  <si>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</si>
  <si>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</si>
  <si>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</si>
  <si>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</si>
  <si>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</si>
  <si>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</si>
  <si>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</si>
  <si>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</si>
  <si>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</si>
  <si>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</si>
  <si>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</si>
  <si>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</si>
  <si>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</si>
  <si>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</si>
  <si>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</si>
  <si>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</si>
  <si>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</si>
  <si>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</si>
  <si>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</si>
  <si>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</si>
  <si>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</si>
  <si>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</si>
  <si>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</si>
  <si>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</si>
  <si>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</si>
  <si>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</si>
  <si>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</si>
  <si>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</si>
  <si>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</si>
  <si>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</si>
  <si>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</si>
  <si>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</si>
  <si>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</si>
  <si>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</si>
  <si>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</si>
  <si>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</si>
  <si>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</si>
  <si>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</si>
  <si>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</si>
  <si>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</si>
  <si>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</si>
  <si>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</si>
  <si>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</si>
  <si>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</si>
  <si>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</si>
  <si>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</si>
  <si>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</si>
  <si>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</si>
  <si>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</si>
  <si>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</si>
  <si>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</si>
  <si>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</si>
  <si>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</si>
  <si>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</si>
  <si>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</si>
  <si>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</si>
  <si>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</si>
  <si>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</si>
  <si>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</si>
  <si>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</si>
  <si>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</si>
  <si>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</si>
  <si>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</si>
  <si>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</si>
  <si>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</si>
  <si>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</si>
  <si>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</si>
  <si>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</si>
  <si>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</si>
  <si>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</si>
  <si>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</si>
  <si>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</si>
  <si>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</si>
  <si>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</si>
  <si>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</si>
  <si>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</si>
  <si>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</si>
  <si>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</si>
  <si>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</si>
  <si>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</si>
  <si>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</si>
  <si>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</si>
  <si>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</si>
  <si>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</si>
  <si>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</si>
  <si>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</si>
  <si>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</si>
  <si>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</si>
  <si>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</si>
  <si>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</si>
  <si>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</si>
  <si>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</si>
  <si>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</si>
  <si>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</si>
  <si>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</si>
  <si>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</si>
  <si>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</si>
  <si>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</si>
  <si>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</si>
  <si>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</si>
  <si>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</si>
  <si>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</si>
  <si>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</si>
  <si>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</si>
  <si>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</si>
  <si>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</si>
  <si>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</si>
  <si>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</si>
  <si>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</si>
  <si>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</si>
  <si>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</si>
  <si>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</si>
  <si>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</si>
  <si>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</si>
  <si>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</si>
  <si>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</si>
  <si>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</si>
  <si>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</si>
  <si>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</si>
  <si>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</si>
  <si>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</si>
  <si>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</si>
  <si>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</si>
  <si>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</si>
  <si>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</si>
  <si>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</si>
  <si>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</si>
  <si>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</si>
  <si>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</si>
  <si>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</si>
  <si>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</si>
  <si>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</si>
  <si>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</si>
  <si>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</si>
  <si>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</si>
  <si>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</si>
  <si>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</si>
  <si>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</si>
  <si>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</si>
  <si>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</si>
  <si>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</si>
  <si>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</si>
  <si>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</si>
  <si>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</si>
  <si>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</si>
  <si>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</si>
  <si>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</si>
  <si>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</si>
  <si>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</si>
  <si>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</si>
  <si>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</si>
  <si>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</si>
  <si>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</si>
  <si>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</si>
  <si>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</si>
  <si>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</si>
  <si>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</si>
  <si>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</si>
  <si>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</si>
  <si>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</si>
  <si>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</si>
  <si>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</si>
  <si>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</si>
  <si>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</si>
  <si>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</si>
  <si>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</si>
  <si>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</si>
  <si>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</si>
  <si>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</si>
  <si>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</si>
  <si>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</si>
  <si>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</si>
  <si>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</si>
  <si>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</si>
  <si>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</si>
  <si>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</si>
  <si>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</si>
  <si>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</si>
  <si>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</si>
  <si>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</si>
  <si>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</si>
  <si>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</si>
  <si>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</si>
  <si>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</si>
  <si>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</si>
  <si>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</si>
  <si>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</si>
  <si>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</si>
  <si>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</si>
  <si>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</si>
  <si>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</si>
  <si>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</si>
  <si>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</si>
  <si>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</si>
  <si>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</si>
  <si>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</si>
  <si>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</si>
  <si>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</si>
  <si>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</si>
  <si>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</si>
  <si>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</si>
  <si>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</si>
  <si>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</si>
  <si>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</si>
  <si>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</si>
  <si>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</si>
  <si>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</si>
  <si>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</si>
  <si>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</si>
  <si>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</si>
  <si>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</si>
  <si>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</si>
  <si>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</si>
  <si>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</si>
  <si>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</si>
  <si>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</si>
  <si>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</si>
  <si>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</si>
  <si>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</si>
  <si>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</si>
  <si>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</si>
  <si>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</si>
  <si>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</si>
  <si>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</si>
  <si>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</si>
  <si>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</si>
  <si>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</si>
  <si>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</si>
  <si>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</si>
  <si>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</si>
  <si>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</si>
  <si>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</si>
  <si>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</si>
  <si>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</si>
  <si>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</si>
  <si>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</si>
  <si>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</si>
  <si>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</si>
  <si>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</si>
  <si>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</si>
  <si>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</si>
  <si>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</si>
  <si>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</si>
  <si>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</si>
  <si>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</si>
  <si>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</si>
  <si>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</si>
  <si>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</si>
  <si>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</si>
  <si>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</si>
  <si>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</si>
  <si>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</si>
  <si>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</si>
  <si>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</si>
  <si>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</si>
  <si>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</si>
  <si>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</si>
  <si>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</si>
  <si>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</si>
  <si>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</si>
  <si>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</si>
  <si>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</si>
  <si>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</si>
  <si>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</si>
  <si>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</si>
  <si>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</si>
  <si>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</si>
  <si>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</si>
  <si>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</si>
  <si>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</si>
  <si>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</si>
  <si>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</si>
  <si>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</si>
  <si>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</si>
  <si>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</si>
  <si>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</si>
  <si>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</si>
  <si>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</si>
  <si>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</si>
  <si>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</si>
  <si>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</si>
  <si>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</si>
  <si>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</si>
  <si>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</si>
  <si>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</si>
  <si>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</si>
  <si>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</si>
  <si>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</si>
  <si>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</si>
  <si>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</si>
  <si>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</si>
  <si>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</si>
  <si>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</si>
  <si>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</si>
  <si>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</si>
  <si>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</si>
  <si>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</si>
  <si>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</si>
  <si>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</si>
  <si>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</si>
  <si>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</si>
  <si>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</si>
  <si>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</si>
  <si>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</si>
  <si>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</si>
  <si>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</si>
  <si>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</si>
  <si>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</si>
  <si>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</si>
  <si>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</si>
  <si>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</si>
  <si>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</si>
  <si>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</si>
  <si>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</si>
  <si>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</si>
  <si>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</si>
  <si>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</si>
  <si>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</si>
  <si>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</si>
  <si>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</si>
  <si>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</si>
  <si>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</si>
  <si>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</si>
  <si>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</si>
  <si>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</si>
  <si>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</si>
  <si>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</si>
  <si>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</si>
  <si>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</si>
  <si>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</si>
  <si>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</si>
  <si>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</si>
  <si>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</si>
  <si>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</si>
  <si>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</si>
  <si>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</si>
  <si>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</si>
  <si>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</si>
  <si>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</si>
  <si>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</si>
  <si>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</si>
  <si>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</si>
  <si>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</si>
  <si>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</si>
  <si>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</si>
  <si>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</si>
  <si>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</si>
  <si>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</si>
  <si>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</si>
  <si>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</si>
  <si>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</si>
  <si>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</si>
  <si>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</si>
  <si>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</si>
  <si>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</si>
  <si>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</si>
  <si>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</si>
  <si>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</si>
  <si>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</si>
  <si>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</si>
  <si>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</si>
  <si>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</si>
  <si>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</si>
  <si>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</si>
  <si>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</si>
  <si>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</si>
  <si>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</si>
  <si>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</si>
  <si>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</si>
  <si>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</si>
  <si>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</si>
  <si>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</si>
  <si>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</si>
  <si>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</si>
  <si>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</si>
  <si>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</si>
  <si>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</si>
  <si>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</si>
  <si>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</si>
  <si>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</si>
  <si>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</si>
  <si>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</si>
  <si>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</si>
  <si>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</si>
  <si>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</si>
  <si>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</si>
  <si>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</si>
  <si>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</si>
  <si>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</si>
  <si>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</si>
  <si>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</si>
  <si>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</si>
  <si>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</si>
  <si>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</si>
  <si>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</si>
  <si>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</si>
  <si>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</si>
  <si>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</si>
  <si>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</si>
  <si>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</si>
  <si>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</si>
  <si>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</si>
  <si>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</si>
  <si>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</si>
  <si>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</si>
  <si>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</si>
  <si>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</si>
  <si>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</si>
  <si>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</si>
  <si>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</si>
  <si>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</si>
  <si>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</si>
  <si>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</si>
  <si>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</si>
  <si>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</si>
  <si>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</si>
  <si>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</si>
  <si>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</si>
  <si>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</si>
  <si>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</si>
  <si>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</si>
  <si>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</si>
  <si>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</si>
  <si>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</si>
  <si>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</si>
  <si>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</si>
  <si>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</si>
  <si>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</si>
  <si>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</si>
  <si>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</si>
  <si>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</si>
  <si>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</si>
  <si>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</si>
  <si>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</si>
  <si>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</si>
  <si>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</si>
  <si>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</si>
  <si>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</si>
  <si>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</si>
  <si>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</si>
  <si>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</si>
  <si>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</si>
  <si>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</si>
  <si>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</si>
  <si>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</si>
  <si>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</si>
  <si>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</si>
  <si>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</si>
  <si>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</si>
  <si>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</si>
  <si>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</si>
  <si>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</si>
  <si>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</si>
  <si>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</si>
  <si>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</si>
  <si>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</si>
  <si>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</si>
  <si>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</si>
  <si>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</si>
  <si>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</si>
  <si>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</si>
  <si>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</si>
  <si>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</si>
  <si>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</si>
  <si>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</si>
  <si>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</si>
  <si>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</si>
  <si>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</si>
  <si>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</si>
  <si>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</si>
  <si>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</si>
  <si>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</si>
  <si>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</si>
  <si>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</si>
  <si>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</si>
  <si>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</si>
  <si>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</si>
  <si>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</si>
  <si>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</si>
  <si>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</si>
  <si>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</si>
  <si>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</si>
  <si>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</si>
  <si>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</si>
  <si>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</si>
  <si>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</si>
  <si>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</si>
  <si>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</si>
  <si>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</si>
  <si>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</si>
  <si>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</si>
  <si>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</si>
  <si>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</si>
  <si>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</si>
  <si>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</si>
  <si>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</si>
  <si>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</si>
  <si>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</si>
  <si>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</si>
  <si>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</si>
  <si>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</si>
  <si>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</si>
  <si>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</si>
  <si>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</si>
  <si>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</si>
  <si>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</si>
  <si>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</si>
  <si>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</si>
  <si>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</si>
  <si>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</si>
  <si>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</si>
  <si>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</si>
  <si>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</si>
  <si>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</si>
  <si>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</si>
  <si>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</si>
  <si>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</si>
  <si>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</si>
  <si>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</si>
  <si>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</si>
  <si>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</si>
  <si>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</si>
  <si>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</si>
  <si>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</si>
  <si>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</si>
  <si>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</si>
  <si>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</si>
  <si>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</si>
  <si>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</si>
  <si>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</si>
  <si>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</si>
  <si>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</si>
  <si>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</si>
  <si>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</si>
  <si>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</si>
  <si>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</si>
  <si>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</si>
  <si>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</si>
  <si>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</si>
  <si>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</si>
  <si>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</si>
  <si>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</si>
  <si>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</si>
  <si>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</si>
  <si>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</si>
  <si>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</si>
  <si>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</si>
  <si>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</si>
  <si>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</si>
  <si>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</si>
  <si>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</si>
  <si>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</si>
  <si>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</si>
  <si>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</si>
  <si>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</si>
  <si>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</si>
  <si>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</si>
  <si>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</si>
  <si>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</si>
  <si>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</si>
  <si>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</si>
  <si>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</si>
  <si>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</si>
  <si>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</si>
  <si>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</si>
  <si>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</si>
  <si>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</si>
  <si>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</si>
  <si>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</si>
  <si>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</si>
  <si>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</si>
  <si>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</si>
  <si>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</si>
  <si>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</si>
  <si>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</si>
  <si>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</si>
  <si>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</si>
  <si>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</si>
  <si>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</si>
  <si>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</si>
  <si>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</si>
  <si>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</si>
  <si>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</si>
  <si>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</si>
  <si>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</si>
  <si>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</si>
  <si>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</si>
  <si>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</si>
  <si>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</si>
  <si>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</si>
  <si>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</si>
  <si>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</si>
  <si>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</si>
  <si>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</si>
  <si>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</si>
  <si>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</si>
  <si>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</si>
  <si>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</si>
  <si>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</si>
  <si>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</si>
  <si>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</si>
  <si>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</si>
  <si>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</si>
  <si>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</si>
  <si>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</si>
  <si>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</si>
  <si>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</si>
  <si>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</si>
  <si>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</si>
  <si>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</si>
  <si>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</si>
  <si>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</si>
  <si>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</si>
  <si>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</si>
  <si>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</si>
  <si>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</si>
  <si>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</si>
  <si>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</si>
  <si>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</si>
  <si>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</si>
  <si>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</si>
  <si>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</si>
  <si>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</si>
  <si>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</si>
  <si>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</si>
  <si>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</si>
  <si>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</si>
  <si>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</si>
  <si>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</si>
  <si>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</si>
  <si>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</si>
  <si>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</si>
  <si>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</si>
  <si>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</si>
  <si>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</si>
  <si>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</si>
  <si>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</si>
  <si>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</si>
  <si>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</si>
  <si>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</si>
  <si>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</si>
  <si>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</si>
  <si>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</si>
  <si>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</si>
  <si>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</si>
  <si>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</si>
  <si>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</si>
  <si>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</si>
  <si>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</si>
  <si>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</si>
  <si>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</si>
  <si>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</si>
  <si>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</si>
  <si>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</si>
  <si>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</si>
  <si>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</si>
  <si>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</si>
  <si>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</si>
  <si>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</si>
  <si>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</si>
  <si>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</si>
  <si>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</si>
  <si>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</si>
  <si>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</si>
  <si>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</si>
  <si>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</si>
  <si>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</si>
  <si>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</si>
  <si>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</si>
  <si>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</si>
  <si>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</si>
  <si>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</si>
  <si>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</si>
  <si>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</si>
  <si>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</si>
  <si>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</si>
  <si>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</si>
  <si>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</si>
  <si>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</si>
  <si>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</si>
  <si>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</si>
  <si>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</si>
  <si>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</si>
  <si>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</si>
  <si>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</si>
  <si>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</si>
  <si>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</si>
  <si>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</si>
  <si>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</si>
  <si>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</si>
  <si>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</si>
  <si>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</si>
  <si>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</si>
  <si>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</si>
  <si>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</si>
  <si>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</si>
  <si>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</si>
  <si>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</si>
  <si>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</si>
  <si>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</si>
  <si>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</si>
  <si>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</si>
  <si>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</si>
  <si>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</si>
  <si>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</si>
  <si>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</si>
  <si>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</si>
  <si>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</si>
  <si>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</si>
  <si>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</si>
  <si>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</si>
  <si>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</si>
  <si>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</si>
  <si>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</si>
  <si>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</si>
  <si>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</si>
  <si>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</si>
  <si>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</si>
  <si>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</si>
  <si>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</si>
  <si>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</si>
  <si>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</si>
  <si>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</si>
  <si>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</si>
  <si>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</si>
  <si>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</si>
  <si>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</si>
  <si>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</si>
  <si>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</si>
  <si>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</si>
  <si>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</si>
  <si>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</si>
  <si>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</si>
  <si>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</si>
  <si>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</si>
  <si>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</si>
  <si>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</si>
  <si>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</si>
  <si>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</si>
  <si>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</si>
  <si>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</si>
  <si>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</si>
  <si>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</si>
  <si>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</si>
  <si>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</si>
  <si>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</si>
  <si>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</si>
  <si>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</si>
  <si>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</si>
  <si>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</si>
  <si>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</si>
  <si>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</si>
  <si>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</si>
  <si>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</si>
  <si>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</si>
  <si>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</si>
  <si>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</si>
  <si>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</si>
  <si>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</si>
  <si>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</si>
  <si>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</si>
  <si>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</si>
  <si>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</si>
  <si>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</si>
  <si>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</si>
  <si>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</si>
  <si>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</si>
  <si>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</si>
  <si>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</si>
  <si>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</si>
  <si>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</si>
  <si>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</si>
  <si>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</si>
  <si>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</si>
  <si>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</si>
  <si>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</si>
  <si>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</si>
  <si>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</si>
  <si>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</si>
  <si>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</si>
  <si>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</si>
  <si>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</si>
  <si>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</si>
  <si>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</si>
  <si>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</si>
  <si>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</si>
  <si>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</si>
  <si>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</si>
  <si>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</si>
  <si>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</si>
  <si>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</si>
  <si>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</si>
  <si>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</si>
  <si>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</si>
  <si>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</si>
  <si>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</si>
  <si>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</si>
  <si>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</si>
  <si>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</si>
  <si>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</si>
  <si>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</si>
  <si>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</si>
  <si>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</si>
  <si>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</si>
  <si>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</si>
  <si>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</si>
  <si>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</si>
  <si>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</si>
  <si>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</si>
  <si>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</si>
  <si>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</si>
  <si>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</si>
  <si>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</si>
  <si>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</si>
  <si>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</si>
  <si>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</si>
  <si>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</si>
  <si>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</si>
  <si>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</si>
  <si>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</si>
  <si>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</si>
  <si>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</si>
  <si>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</si>
  <si>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</si>
  <si>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</si>
  <si>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</si>
  <si>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</si>
  <si>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</si>
  <si>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</si>
  <si>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</si>
  <si>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</si>
  <si>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</si>
  <si>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</si>
  <si>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</si>
  <si>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</si>
  <si>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</si>
  <si>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</si>
  <si>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</si>
  <si>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</si>
  <si>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</si>
  <si>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</si>
  <si>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</si>
  <si>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</si>
  <si>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</si>
  <si>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</si>
  <si>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</si>
  <si>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</si>
  <si>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</si>
  <si>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</si>
  <si>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</si>
  <si>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</si>
  <si>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</si>
  <si>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</si>
  <si>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</si>
  <si>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</si>
  <si>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</si>
  <si>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</si>
  <si>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</si>
  <si>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</si>
  <si>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</si>
  <si>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</si>
  <si>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</si>
  <si>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</si>
  <si>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</si>
  <si>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</si>
  <si>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</si>
  <si>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</si>
  <si>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</si>
  <si>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</si>
  <si>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</si>
  <si>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</si>
  <si>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</si>
  <si>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</si>
  <si>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</si>
  <si>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</si>
  <si>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</si>
  <si>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</si>
  <si>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</si>
  <si>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</si>
  <si>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</si>
  <si>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</si>
  <si>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</si>
  <si>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</si>
  <si>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</si>
  <si>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</si>
  <si>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</si>
  <si>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</si>
  <si>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</si>
  <si>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</si>
  <si>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</si>
  <si>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</si>
  <si>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</si>
  <si>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</si>
  <si>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</si>
  <si>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</si>
  <si>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</si>
  <si>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</si>
  <si>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</si>
  <si>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</si>
  <si>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</si>
  <si>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</si>
  <si>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</si>
  <si>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</si>
  <si>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</si>
  <si>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</si>
  <si>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</si>
  <si>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</si>
  <si>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</si>
  <si>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</si>
  <si>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</si>
  <si>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</si>
  <si>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</si>
  <si>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</si>
  <si>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</si>
  <si>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</si>
  <si>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</si>
  <si>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</si>
  <si>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</si>
  <si>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</si>
  <si>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</si>
  <si>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</si>
  <si>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</si>
  <si>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</si>
  <si>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</si>
  <si>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</si>
  <si>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</si>
  <si>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</si>
  <si>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</si>
  <si>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</si>
  <si>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</si>
  <si>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</si>
  <si>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</si>
  <si>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</si>
  <si>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</si>
  <si>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</si>
  <si>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</si>
  <si>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</si>
  <si>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</si>
  <si>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</si>
  <si>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</si>
  <si>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</si>
  <si>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</si>
  <si>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</si>
  <si>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</si>
  <si>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</si>
  <si>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</si>
  <si>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</si>
  <si>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</si>
  <si>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</si>
  <si>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</si>
  <si>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</si>
  <si>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</si>
  <si>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</si>
  <si>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</si>
  <si>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</si>
  <si>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</si>
  <si>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</si>
  <si>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</si>
  <si>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</si>
  <si>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</si>
  <si>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</si>
  <si>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</si>
  <si>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</si>
  <si>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</si>
  <si>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</si>
  <si>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</si>
  <si>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</si>
  <si>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</si>
  <si>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</si>
  <si>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</si>
  <si>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</si>
  <si>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</si>
  <si>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</si>
  <si>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</si>
  <si>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</si>
  <si>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</si>
  <si>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</si>
  <si>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</si>
  <si>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</si>
  <si>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</si>
  <si>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</si>
  <si>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</si>
  <si>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</si>
  <si>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</si>
  <si>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</si>
  <si>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</si>
  <si>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</si>
  <si>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</si>
  <si>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</si>
  <si>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</si>
  <si>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</si>
  <si>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</si>
  <si>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</si>
  <si>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</si>
  <si>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</si>
  <si>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</si>
  <si>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</si>
  <si>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</si>
  <si>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</si>
  <si>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</si>
  <si>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</si>
  <si>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</si>
  <si>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</si>
  <si>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</si>
  <si>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</si>
  <si>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</si>
  <si>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</si>
  <si>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</si>
  <si>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</si>
  <si>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</si>
  <si>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</si>
  <si>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</si>
  <si>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</si>
  <si>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</si>
  <si>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</si>
  <si>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</si>
  <si>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</si>
  <si>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</si>
  <si>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</si>
  <si>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</si>
  <si>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</si>
  <si>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</si>
  <si>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</si>
  <si>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</si>
  <si>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</si>
  <si>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</si>
  <si>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</si>
  <si>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</si>
  <si>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</si>
  <si>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</si>
  <si>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</si>
  <si>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</si>
  <si>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</si>
  <si>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</si>
  <si>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</si>
  <si>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</si>
  <si>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</si>
  <si>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</si>
  <si>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</si>
  <si>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</si>
  <si>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</si>
  <si>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</si>
  <si>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</si>
  <si>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</si>
  <si>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</si>
  <si>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</si>
  <si>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</si>
  <si>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</si>
  <si>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</si>
  <si>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</si>
  <si>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</si>
  <si>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</si>
  <si>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</si>
  <si>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</si>
  <si>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</si>
  <si>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</si>
  <si>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</si>
  <si>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</si>
  <si>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</si>
  <si>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</si>
  <si>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</si>
  <si>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</si>
  <si>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</si>
  <si>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</si>
  <si>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</si>
  <si>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</si>
  <si>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</si>
  <si>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</si>
  <si>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</si>
  <si>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</si>
  <si>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</si>
  <si>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</si>
  <si>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</si>
  <si>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</si>
  <si>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</si>
  <si>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</si>
  <si>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</si>
  <si>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</si>
  <si>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</si>
  <si>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</si>
  <si>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</si>
  <si>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</si>
  <si>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</si>
  <si>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</si>
  <si>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</si>
  <si>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</si>
  <si>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</si>
  <si>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</si>
  <si>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</si>
  <si>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</si>
  <si>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</si>
  <si>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</si>
  <si>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</si>
  <si>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</si>
  <si>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</si>
  <si>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</si>
  <si>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</si>
  <si>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</si>
  <si>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</si>
  <si>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</si>
  <si>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</si>
  <si>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</si>
  <si>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</si>
  <si>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</si>
  <si>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</si>
  <si>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</si>
  <si>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</si>
  <si>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</si>
  <si>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</si>
  <si>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</si>
  <si>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</si>
  <si>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</si>
  <si>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</si>
  <si>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</si>
  <si>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</si>
  <si>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</si>
  <si>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</si>
  <si>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</si>
  <si>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</si>
  <si>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</si>
  <si>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</si>
  <si>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</si>
  <si>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</si>
  <si>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</si>
  <si>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</si>
  <si>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</si>
  <si>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</si>
  <si>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</si>
  <si>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</si>
  <si>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</si>
  <si>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</si>
  <si>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</si>
  <si>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</si>
  <si>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</si>
  <si>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</si>
  <si>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</si>
  <si>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</si>
  <si>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</si>
  <si>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</si>
  <si>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</si>
  <si>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</si>
  <si>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</si>
  <si>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</si>
  <si>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</si>
  <si>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</si>
  <si>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</si>
  <si>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</si>
  <si>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</si>
  <si>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</si>
  <si>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</si>
  <si>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</si>
  <si>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</si>
  <si>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</si>
  <si>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</si>
  <si>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</si>
  <si>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</si>
  <si>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</si>
  <si>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</si>
  <si>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</si>
  <si>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</si>
  <si>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</si>
  <si>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</si>
  <si>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</si>
  <si>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</si>
  <si>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</si>
  <si>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</si>
  <si>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</si>
  <si>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</si>
  <si>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</si>
  <si>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</si>
  <si>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</si>
  <si>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</si>
  <si>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</si>
  <si>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</si>
  <si>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</si>
  <si>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</si>
  <si>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</si>
  <si>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</si>
  <si>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</si>
  <si>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</si>
  <si>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</si>
  <si>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</si>
  <si>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</si>
  <si>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</si>
  <si>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</si>
  <si>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</si>
  <si>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</si>
  <si>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</si>
  <si>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</si>
  <si>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</si>
  <si>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</si>
  <si>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</si>
  <si>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</si>
  <si>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</si>
  <si>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</si>
  <si>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</si>
  <si>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</si>
  <si>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</si>
  <si>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</si>
  <si>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</si>
  <si>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</si>
  <si>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</si>
  <si>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</si>
  <si>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</si>
  <si>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</si>
  <si>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</si>
  <si>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</si>
  <si>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</si>
  <si>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</si>
  <si>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</si>
  <si>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</si>
  <si>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</si>
  <si>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</si>
  <si>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</si>
  <si>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</si>
  <si>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</si>
  <si>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</si>
  <si>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</si>
  <si>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</si>
  <si>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</si>
  <si>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</si>
  <si>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</si>
  <si>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</si>
  <si>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</si>
  <si>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</si>
  <si>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</si>
  <si>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</si>
  <si>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</si>
  <si>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</si>
  <si>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</si>
  <si>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</si>
  <si>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</si>
  <si>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</si>
  <si>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</si>
  <si>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</si>
  <si>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</si>
  <si>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</si>
  <si>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</si>
  <si>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</si>
  <si>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</si>
  <si>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</si>
  <si>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</si>
  <si>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</si>
  <si>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</si>
  <si>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</si>
  <si>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</si>
  <si>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</si>
  <si>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</si>
  <si>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</si>
  <si>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</si>
  <si>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</si>
  <si>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</si>
  <si>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</si>
  <si>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</si>
  <si>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</si>
  <si>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</si>
  <si>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</si>
  <si>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</si>
  <si>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</si>
  <si>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</si>
  <si>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</si>
  <si>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</si>
  <si>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</si>
  <si>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</si>
  <si>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</si>
  <si>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</si>
  <si>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</si>
  <si>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</si>
  <si>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</si>
  <si>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</si>
  <si>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</si>
  <si>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</si>
  <si>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</si>
  <si>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</si>
  <si>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</si>
  <si>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</si>
  <si>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</si>
  <si>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</si>
  <si>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</si>
  <si>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</si>
  <si>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</si>
  <si>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</si>
  <si>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</si>
  <si>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</si>
  <si>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</si>
  <si>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</si>
  <si>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</si>
  <si>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</si>
  <si>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</si>
  <si>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</si>
  <si>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</si>
  <si>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</si>
  <si>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</si>
  <si>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</si>
  <si>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</si>
  <si>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</si>
  <si>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</si>
  <si>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</si>
  <si>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</si>
  <si>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</si>
  <si>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</si>
  <si>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</si>
  <si>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</si>
  <si>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</si>
  <si>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</si>
  <si>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</si>
  <si>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</si>
  <si>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</si>
  <si>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</si>
  <si>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</si>
  <si>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</si>
  <si>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</si>
  <si>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</si>
  <si>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</si>
  <si>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</si>
  <si>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</si>
  <si>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</si>
  <si>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</si>
  <si>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</si>
  <si>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</si>
  <si>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</si>
  <si>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</si>
  <si>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</si>
  <si>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</si>
  <si>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</si>
  <si>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</si>
  <si>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</si>
  <si>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</si>
  <si>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</si>
  <si>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</si>
  <si>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</si>
  <si>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</si>
  <si>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</si>
  <si>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</si>
  <si>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</si>
  <si>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</si>
  <si>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</si>
  <si>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</si>
  <si>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</si>
  <si>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</si>
  <si>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</si>
  <si>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</si>
  <si>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</si>
  <si>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</si>
  <si>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</si>
  <si>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</si>
  <si>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</si>
  <si>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</si>
  <si>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</si>
  <si>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</si>
  <si>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</si>
  <si>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</si>
  <si>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</si>
  <si>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</si>
  <si>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</si>
  <si>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</si>
  <si>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</si>
  <si>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</si>
  <si>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</si>
  <si>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</si>
  <si>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</si>
  <si>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</si>
  <si>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</si>
  <si>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</si>
  <si>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</si>
  <si>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</si>
  <si>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</si>
  <si>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</si>
  <si>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</si>
  <si>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</si>
  <si>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</si>
  <si>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</si>
  <si>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</si>
  <si>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</si>
  <si>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</si>
  <si>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</si>
  <si>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</si>
  <si>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</si>
  <si>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</si>
  <si>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</si>
  <si>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</si>
  <si>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</si>
  <si>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</si>
  <si>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</si>
  <si>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</si>
  <si>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</si>
  <si>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</si>
  <si>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</si>
  <si>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</si>
  <si>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</si>
  <si>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</si>
  <si>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</si>
  <si>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</si>
  <si>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</si>
  <si>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</si>
  <si>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</si>
  <si>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</si>
  <si>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</si>
  <si>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</si>
  <si>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</si>
  <si>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</si>
  <si>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</si>
  <si>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</si>
  <si>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</si>
  <si>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</si>
  <si>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</si>
  <si>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</si>
  <si>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</si>
  <si>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</si>
  <si>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</si>
  <si>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</si>
  <si>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</si>
  <si>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</si>
  <si>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</si>
  <si>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</si>
  <si>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</si>
  <si>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</si>
  <si>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</si>
  <si>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</si>
  <si>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</si>
  <si>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</si>
  <si>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</si>
  <si>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</si>
  <si>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</si>
  <si>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</si>
  <si>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</si>
  <si>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</si>
  <si>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</si>
  <si>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</si>
  <si>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</si>
  <si>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</si>
  <si>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</si>
  <si>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</si>
  <si>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</si>
  <si>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</si>
  <si>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</si>
  <si>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</si>
  <si>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</si>
  <si>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</si>
  <si>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</si>
  <si>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</si>
  <si>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</si>
  <si>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</si>
  <si>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</si>
  <si>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</si>
  <si>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</si>
  <si>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</si>
  <si>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</si>
  <si>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</si>
  <si>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</si>
  <si>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</si>
  <si>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</si>
  <si>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</si>
  <si>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</si>
  <si>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</si>
  <si>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</si>
  <si>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</si>
  <si>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</si>
  <si>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</si>
  <si>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</si>
  <si>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</si>
  <si>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</si>
  <si>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</si>
  <si>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</si>
  <si>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</si>
  <si>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</si>
  <si>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</si>
  <si>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</si>
  <si>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</si>
  <si>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</si>
  <si>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</si>
  <si>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</si>
  <si>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</si>
  <si>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</si>
  <si>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</si>
  <si>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</si>
  <si>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</si>
  <si>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</si>
  <si>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</si>
  <si>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</si>
  <si>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</si>
  <si>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</si>
  <si>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</si>
  <si>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</si>
  <si>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</si>
  <si>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</si>
  <si>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</si>
  <si>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</si>
  <si>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</si>
  <si>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</si>
  <si>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</si>
  <si>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</si>
  <si>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</si>
  <si>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</si>
  <si>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</si>
  <si>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</si>
  <si>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</si>
  <si>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</si>
  <si>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</si>
  <si>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</si>
  <si>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</si>
  <si>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</si>
  <si>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</si>
  <si>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</si>
  <si>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</si>
  <si>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</si>
  <si>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</si>
  <si>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</si>
  <si>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</si>
  <si>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</si>
  <si>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</si>
  <si>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</si>
  <si>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</si>
  <si>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</si>
  <si>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</si>
  <si>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</si>
  <si>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</si>
  <si>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</si>
  <si>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</si>
  <si>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</si>
  <si>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</si>
  <si>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</si>
  <si>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</si>
  <si>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</si>
  <si>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</si>
  <si>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</si>
  <si>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</si>
  <si>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</si>
  <si>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</si>
  <si>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</si>
  <si>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</si>
  <si>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</si>
  <si>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</si>
  <si>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</si>
  <si>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</si>
  <si>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</si>
  <si>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</si>
  <si>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</si>
  <si>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</si>
  <si>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</si>
  <si>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</si>
  <si>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</si>
  <si>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</si>
  <si>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</si>
  <si>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</si>
  <si>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</si>
  <si>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</si>
  <si>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</si>
  <si>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</si>
  <si>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</si>
  <si>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</si>
  <si>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</si>
  <si>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</si>
  <si>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</si>
  <si>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</si>
  <si>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</si>
  <si>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</si>
  <si>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</si>
  <si>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</si>
  <si>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</si>
  <si>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</si>
  <si>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</si>
  <si>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</si>
  <si>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</si>
  <si>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</si>
  <si>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</si>
  <si>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</si>
  <si>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</si>
  <si>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</si>
  <si>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</si>
  <si>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</si>
  <si>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</si>
  <si>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</si>
  <si>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</si>
  <si>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</si>
  <si>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</si>
  <si>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</si>
  <si>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</si>
  <si>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</si>
  <si>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</si>
  <si>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</si>
  <si>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</si>
  <si>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</si>
  <si>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</si>
  <si>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</si>
  <si>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</si>
  <si>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</si>
  <si>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</si>
  <si>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</si>
  <si>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</si>
  <si>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</si>
  <si>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</si>
  <si>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</si>
  <si>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</si>
  <si>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</si>
  <si>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</si>
  <si>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</si>
  <si>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</si>
  <si>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</si>
  <si>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</si>
  <si>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</si>
  <si>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</si>
  <si>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</si>
  <si>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</si>
  <si>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</si>
  <si>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</si>
  <si>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</si>
  <si>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</si>
  <si>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</si>
  <si>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</si>
  <si>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</si>
  <si>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</si>
  <si>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</si>
  <si>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</si>
  <si>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</si>
  <si>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</si>
  <si>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</si>
  <si>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</si>
  <si>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</si>
  <si>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</si>
  <si>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</si>
  <si>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</si>
  <si>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</si>
  <si>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</si>
  <si>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</si>
  <si>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</si>
  <si>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</si>
  <si>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</si>
  <si>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</si>
  <si>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</si>
  <si>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</si>
  <si>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</si>
  <si>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</si>
  <si>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</si>
  <si>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</si>
  <si>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</si>
  <si>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</si>
  <si>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</si>
  <si>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</si>
  <si>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</si>
  <si>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</si>
  <si>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</si>
  <si>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</si>
  <si>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</si>
  <si>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</si>
  <si>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</si>
  <si>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</si>
  <si>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</si>
  <si>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</si>
  <si>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</si>
  <si>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</si>
  <si>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</si>
  <si>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</si>
  <si>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</si>
  <si>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</si>
  <si>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</si>
  <si>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</si>
  <si>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</si>
  <si>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</si>
  <si>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</si>
  <si>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</si>
  <si>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</si>
  <si>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</si>
  <si>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</si>
  <si>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</si>
  <si>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</si>
  <si>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</si>
  <si>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</si>
  <si>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</si>
  <si>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</si>
  <si>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</si>
  <si>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</si>
  <si>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</si>
  <si>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</si>
  <si>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</si>
  <si>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</si>
  <si>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</si>
  <si>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</si>
  <si>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</si>
  <si>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</si>
  <si>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</si>
  <si>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</si>
  <si>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</si>
  <si>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</si>
  <si>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</si>
  <si>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</si>
  <si>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</si>
  <si>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</si>
  <si>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</si>
  <si>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</si>
  <si>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</si>
  <si>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</si>
  <si>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</si>
  <si>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</si>
  <si>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</si>
  <si>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</si>
  <si>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</si>
  <si>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</si>
  <si>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</si>
  <si>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</si>
  <si>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</si>
  <si>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</si>
  <si>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</si>
  <si>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</si>
  <si>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</si>
  <si>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</si>
  <si>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</si>
  <si>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</si>
  <si>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</si>
  <si>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</si>
  <si>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</si>
  <si>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</si>
  <si>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</si>
  <si>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</si>
  <si>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</si>
  <si>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</si>
  <si>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</si>
  <si>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</si>
  <si>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</si>
  <si>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</si>
  <si>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</si>
  <si>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</si>
  <si>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</si>
  <si>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</si>
  <si>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</si>
  <si>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</si>
  <si>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</si>
  <si>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</si>
  <si>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</si>
  <si>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</si>
  <si>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</si>
  <si>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</si>
  <si>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</si>
  <si>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</si>
  <si>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</si>
  <si>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</si>
  <si>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</si>
  <si>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</si>
  <si>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</si>
  <si>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</si>
  <si>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</si>
  <si>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</si>
  <si>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</si>
  <si>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</si>
  <si>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</si>
  <si>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</si>
  <si>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</si>
  <si>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</si>
  <si>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</si>
  <si>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</si>
  <si>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</si>
  <si>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</si>
  <si>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</si>
  <si>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</si>
  <si>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</si>
  <si>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</si>
  <si>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</si>
  <si>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</si>
  <si>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</si>
  <si>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</si>
  <si>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</si>
  <si>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</si>
  <si>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</si>
  <si>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</si>
  <si>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</si>
  <si>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</si>
  <si>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</si>
  <si>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</si>
  <si>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</si>
  <si>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</si>
  <si>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</si>
  <si>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</si>
  <si>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</si>
  <si>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</si>
  <si>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</si>
  <si>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</si>
  <si>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</si>
  <si>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</si>
  <si>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</si>
  <si>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</si>
  <si>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</si>
  <si>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</si>
  <si>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</si>
  <si>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</si>
  <si>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</si>
  <si>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</si>
  <si>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</si>
  <si>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</si>
  <si>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</si>
  <si>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</si>
  <si>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</si>
  <si>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</si>
  <si>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</si>
  <si>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</si>
  <si>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</si>
  <si>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</si>
  <si>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</si>
  <si>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</si>
  <si>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</si>
  <si>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</si>
  <si>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</si>
  <si>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</si>
  <si>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</si>
  <si>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</si>
  <si>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</si>
  <si>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</si>
  <si>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</si>
  <si>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</si>
  <si>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</si>
  <si>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</si>
  <si>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</si>
  <si>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</si>
  <si>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</si>
  <si>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</si>
  <si>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</si>
  <si>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</si>
  <si>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</si>
  <si>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</si>
  <si>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</si>
  <si>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</si>
  <si>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</si>
  <si>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</si>
  <si>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</si>
  <si>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</si>
  <si>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</si>
  <si>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</si>
  <si>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</si>
  <si>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</si>
  <si>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</si>
  <si>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</si>
  <si>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</si>
  <si>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</si>
  <si>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</si>
  <si>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</si>
  <si>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</si>
  <si>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</si>
  <si>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</si>
  <si>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</si>
  <si>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</si>
  <si>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</si>
  <si>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</si>
  <si>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</si>
  <si>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</si>
  <si>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</si>
  <si>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</si>
  <si>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</si>
  <si>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</si>
  <si>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</si>
  <si>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</si>
  <si>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</si>
  <si>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</si>
  <si>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</si>
  <si>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</si>
  <si>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</si>
  <si>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</si>
  <si>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</si>
  <si>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</si>
  <si>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</si>
  <si>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</si>
  <si>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</si>
  <si>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</si>
  <si>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</si>
  <si>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</si>
  <si>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</si>
  <si>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</si>
  <si>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</si>
  <si>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</si>
  <si>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</si>
  <si>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</si>
  <si>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</si>
  <si>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</si>
  <si>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</si>
  <si>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</si>
  <si>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</si>
  <si>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</si>
  <si>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</si>
  <si>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</si>
  <si>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</si>
  <si>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</si>
  <si>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</si>
  <si>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</si>
  <si>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</si>
  <si>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</si>
  <si>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</si>
  <si>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</si>
  <si>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</si>
  <si>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</si>
  <si>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</si>
  <si>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</si>
  <si>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</si>
  <si>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</si>
  <si>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</si>
  <si>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</si>
  <si>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</si>
  <si>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</si>
  <si>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</si>
  <si>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</si>
  <si>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</si>
  <si>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</si>
  <si>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</si>
  <si>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</si>
  <si>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</si>
  <si>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</si>
  <si>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</si>
  <si>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</si>
  <si>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</si>
  <si>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</si>
  <si>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</si>
  <si>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</si>
  <si>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</si>
  <si>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</si>
  <si>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</si>
  <si>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</si>
  <si>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</si>
  <si>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</si>
  <si>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</si>
  <si>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</si>
  <si>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</si>
  <si>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</si>
  <si>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</si>
  <si>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</si>
  <si>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</si>
  <si>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</si>
  <si>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</si>
  <si>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</si>
  <si>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</si>
  <si>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</si>
  <si>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</si>
  <si>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</si>
  <si>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</si>
  <si>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</si>
  <si>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</si>
  <si>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</si>
  <si>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</si>
  <si>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</si>
  <si>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</si>
  <si>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</si>
  <si>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</si>
  <si>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</si>
  <si>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</si>
  <si>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</si>
  <si>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</si>
  <si>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</si>
  <si>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</si>
  <si>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</si>
  <si>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</si>
  <si>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</si>
  <si>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</si>
  <si>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</si>
  <si>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</si>
  <si>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</si>
  <si>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</si>
  <si>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</si>
  <si>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</si>
  <si>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</si>
  <si>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</si>
  <si>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</si>
  <si>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</si>
  <si>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</si>
  <si>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</si>
  <si>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</si>
  <si>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</si>
  <si>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</si>
  <si>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</si>
  <si>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</si>
  <si>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</si>
  <si>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</si>
  <si>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</si>
  <si>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</si>
  <si>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</si>
  <si>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</si>
  <si>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</si>
  <si>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</si>
  <si>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</si>
  <si>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</si>
  <si>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</si>
  <si>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</si>
  <si>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</si>
  <si>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</si>
  <si>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</si>
  <si>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</si>
  <si>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</si>
  <si>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</si>
  <si>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</si>
  <si>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</si>
  <si>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</si>
  <si>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</si>
  <si>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</si>
  <si>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</si>
  <si>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</si>
  <si>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</si>
  <si>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</si>
  <si>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</si>
  <si>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</si>
  <si>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</si>
  <si>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</si>
  <si>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</si>
  <si>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</si>
  <si>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</si>
  <si>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</si>
  <si>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</si>
  <si>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</si>
  <si>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</si>
  <si>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</si>
  <si>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</si>
  <si>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</si>
  <si>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</si>
  <si>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</si>
  <si>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</si>
  <si>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</si>
  <si>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</si>
  <si>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</si>
  <si>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</si>
  <si>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</si>
  <si>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</si>
  <si>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</si>
  <si>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</si>
  <si>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</si>
  <si>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</si>
  <si>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</si>
  <si>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</si>
  <si>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</si>
  <si>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</si>
  <si>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</si>
  <si>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</si>
  <si>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</si>
  <si>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</si>
  <si>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</si>
  <si>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</si>
  <si>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</si>
  <si>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</si>
  <si>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</si>
  <si>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</si>
  <si>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</si>
  <si>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</si>
  <si>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</si>
  <si>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</si>
  <si>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</si>
  <si>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</si>
  <si>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</si>
  <si>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</si>
  <si>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</si>
  <si>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</si>
  <si>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</si>
  <si>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</si>
  <si>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</si>
  <si>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</si>
  <si>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</si>
  <si>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</si>
  <si>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</si>
  <si>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</si>
  <si>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</si>
  <si>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</si>
  <si>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</si>
  <si>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</si>
  <si>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</si>
  <si>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</si>
  <si>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</si>
  <si>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</si>
  <si>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</si>
  <si>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</si>
  <si>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</si>
  <si>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</si>
  <si>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</si>
  <si>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</si>
  <si>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</si>
  <si>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</si>
  <si>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</si>
  <si>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</si>
  <si>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</si>
  <si>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</si>
  <si>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</si>
  <si>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</si>
  <si>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</si>
  <si>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</si>
  <si>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</si>
  <si>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</si>
  <si>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</si>
  <si>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</si>
  <si>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</si>
  <si>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</si>
  <si>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</si>
  <si>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</si>
  <si>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</si>
  <si>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</si>
  <si>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</si>
  <si>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</si>
  <si>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</si>
  <si>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</si>
  <si>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</si>
  <si>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</si>
  <si>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</si>
  <si>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</si>
  <si>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</si>
  <si>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</si>
  <si>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</si>
  <si>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</si>
  <si>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</si>
  <si>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</si>
  <si>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</si>
  <si>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</si>
  <si>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</si>
  <si>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</si>
  <si>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</si>
  <si>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</si>
  <si>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</si>
  <si>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</si>
  <si>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</si>
  <si>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</si>
  <si>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</si>
  <si>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</si>
  <si>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</si>
  <si>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</si>
  <si>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</si>
  <si>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</si>
  <si>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</si>
  <si>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</si>
  <si>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</si>
  <si>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</si>
  <si>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</si>
  <si>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</si>
  <si>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</si>
  <si>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</si>
  <si>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</si>
  <si>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</si>
  <si>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</si>
  <si>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</si>
  <si>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</si>
  <si>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</si>
  <si>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</si>
  <si>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</si>
  <si>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</si>
  <si>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</si>
  <si>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</si>
  <si>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</si>
  <si>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</si>
  <si>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</si>
  <si>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</si>
  <si>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</si>
  <si>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</si>
  <si>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</si>
  <si>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</si>
  <si>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</si>
  <si>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</si>
  <si>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</si>
  <si>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</si>
  <si>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</si>
  <si>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</si>
  <si>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</si>
  <si>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</si>
  <si>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</si>
  <si>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</si>
  <si>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</si>
  <si>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</si>
  <si>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</si>
  <si>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</si>
  <si>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</si>
  <si>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</si>
  <si>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</si>
  <si>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</si>
  <si>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</si>
  <si>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</si>
  <si>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</si>
  <si>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</si>
  <si>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</si>
  <si>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</si>
  <si>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</si>
  <si>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</si>
  <si>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</si>
  <si>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</si>
  <si>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</si>
  <si>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</si>
  <si>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</si>
  <si>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</si>
  <si>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</si>
  <si>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</si>
  <si>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</si>
  <si>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</si>
  <si>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</si>
  <si>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</si>
  <si>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</si>
  <si>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</si>
  <si>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</si>
  <si>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</si>
  <si>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</si>
  <si>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</si>
  <si>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</si>
  <si>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</si>
  <si>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</si>
  <si>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</si>
  <si>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</si>
  <si>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</si>
  <si>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</si>
  <si>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</si>
  <si>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</si>
  <si>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</si>
  <si>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</si>
  <si>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</si>
  <si>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</si>
  <si>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</si>
  <si>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</si>
  <si>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</si>
  <si>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</si>
  <si>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</si>
  <si>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</si>
  <si>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</si>
  <si>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</si>
  <si>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</si>
  <si>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</si>
  <si>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</si>
  <si>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</si>
  <si>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</si>
  <si>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</si>
  <si>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</si>
  <si>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</si>
  <si>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</si>
  <si>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</si>
  <si>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</si>
  <si>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</si>
  <si>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</si>
  <si>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</si>
  <si>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</si>
  <si>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</si>
  <si>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</si>
  <si>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</si>
  <si>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</si>
  <si>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</si>
  <si>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</si>
  <si>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</si>
  <si>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</si>
  <si>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</si>
  <si>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</si>
  <si>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</si>
  <si>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</si>
  <si>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</si>
  <si>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</si>
  <si>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</si>
  <si>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</si>
  <si>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</si>
  <si>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</si>
  <si>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</si>
  <si>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</si>
  <si>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</si>
  <si>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</si>
  <si>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</si>
  <si>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</si>
  <si>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</si>
  <si>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</si>
  <si>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</si>
  <si>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</si>
  <si>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</si>
  <si>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</si>
  <si>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</si>
  <si>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</si>
  <si>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</si>
  <si>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</si>
  <si>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</si>
  <si>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</si>
  <si>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</si>
  <si>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</si>
  <si>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</si>
  <si>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</si>
  <si>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</si>
  <si>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</si>
  <si>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</si>
  <si>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</si>
  <si>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</si>
  <si>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</si>
  <si>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</si>
  <si>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</si>
  <si>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</si>
  <si>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</si>
  <si>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</si>
  <si>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</si>
  <si>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</si>
  <si>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</si>
  <si>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</si>
  <si>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</si>
  <si>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</si>
  <si>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</si>
  <si>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</si>
  <si>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</si>
  <si>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</si>
  <si>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</si>
  <si>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</si>
  <si>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</si>
  <si>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</si>
  <si>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</si>
  <si>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</si>
  <si>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</si>
  <si>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</si>
  <si>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</si>
  <si>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</si>
  <si>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</si>
  <si>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</si>
  <si>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</si>
  <si>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</si>
  <si>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</si>
  <si>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</si>
  <si>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</si>
  <si>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</si>
  <si>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</si>
  <si>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</si>
  <si>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</si>
  <si>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</si>
  <si>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</si>
  <si>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</si>
  <si>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</si>
  <si>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</si>
  <si>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</si>
  <si>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</si>
  <si>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</si>
  <si>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</si>
  <si>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</si>
  <si>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</si>
  <si>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</si>
  <si>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</si>
  <si>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</si>
  <si>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</si>
  <si>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</si>
  <si>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</si>
  <si>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</si>
  <si>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</si>
  <si>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</si>
  <si>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</si>
  <si>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</si>
  <si>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</si>
  <si>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</si>
  <si>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</si>
  <si>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</si>
  <si>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</si>
  <si>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</si>
  <si>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</si>
  <si>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</si>
  <si>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</si>
  <si>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</si>
  <si>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</si>
  <si>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</si>
  <si>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</si>
  <si>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</si>
  <si>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</si>
  <si>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</si>
  <si>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</si>
  <si>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</si>
  <si>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</si>
  <si>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</si>
  <si>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</si>
  <si>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</si>
  <si>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</si>
  <si>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</si>
  <si>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</si>
  <si>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</si>
  <si>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</si>
  <si>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</si>
  <si>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</si>
  <si>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</si>
  <si>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</si>
  <si>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</si>
  <si>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</si>
  <si>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</si>
  <si>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</si>
  <si>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</si>
  <si>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</si>
  <si>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</si>
  <si>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</si>
  <si>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</si>
  <si>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</si>
  <si>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</si>
  <si>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</si>
  <si>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</si>
  <si>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</si>
  <si>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</si>
  <si>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</si>
  <si>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</si>
  <si>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</si>
  <si>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</si>
  <si>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</si>
  <si>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</si>
  <si>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</si>
  <si>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</si>
  <si>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</si>
  <si>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</si>
  <si>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</si>
  <si>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</si>
  <si>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</si>
  <si>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</si>
  <si>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</si>
  <si>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</si>
  <si>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</si>
  <si>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</si>
  <si>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</si>
  <si>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</si>
  <si>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</si>
  <si>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</si>
  <si>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</si>
  <si>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</si>
  <si>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</si>
  <si>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</si>
  <si>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</si>
  <si>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</si>
  <si>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</si>
  <si>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</si>
  <si>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</si>
  <si>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</si>
  <si>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</si>
  <si>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</si>
  <si>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</si>
  <si>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</si>
  <si>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</si>
  <si>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</si>
  <si>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</si>
  <si>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</si>
  <si>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</si>
  <si>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</si>
  <si>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</si>
  <si>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</si>
  <si>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</si>
  <si>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</si>
  <si>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</si>
  <si>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</si>
  <si>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</si>
  <si>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</si>
  <si>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</si>
  <si>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</si>
  <si>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</si>
  <si>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</si>
  <si>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</si>
  <si>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</si>
  <si>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</si>
  <si>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</si>
  <si>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</si>
  <si>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</si>
  <si>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</si>
  <si>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</si>
  <si>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</si>
  <si>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</si>
  <si>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</si>
  <si>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</si>
  <si>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</si>
  <si>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</si>
  <si>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</si>
  <si>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</si>
  <si>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</si>
  <si>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</si>
  <si>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</si>
  <si>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</si>
  <si>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</si>
  <si>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</si>
  <si>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</si>
  <si>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</si>
  <si>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</si>
  <si>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</si>
  <si>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</si>
  <si>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</si>
  <si>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</si>
  <si>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</si>
  <si>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</si>
  <si>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</si>
  <si>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</si>
  <si>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</si>
  <si>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</si>
  <si>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</si>
  <si>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</si>
  <si>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</si>
  <si>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</si>
  <si>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</si>
  <si>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</si>
  <si>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</si>
  <si>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</si>
  <si>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</si>
  <si>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</si>
  <si>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</si>
  <si>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</si>
  <si>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</si>
  <si>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</si>
  <si>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</si>
  <si>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</si>
  <si>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</si>
  <si>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</si>
  <si>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</si>
  <si>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</si>
  <si>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</si>
  <si>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</si>
  <si>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</si>
  <si>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</si>
  <si>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</si>
  <si>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</si>
  <si>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</si>
  <si>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</si>
  <si>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</si>
  <si>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</si>
  <si>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</si>
  <si>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</si>
  <si>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</si>
  <si>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</si>
  <si>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</si>
  <si>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</si>
  <si>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</si>
  <si>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</si>
  <si>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</si>
  <si>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</si>
  <si>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</si>
  <si>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</si>
  <si>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</si>
  <si>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</si>
  <si>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</si>
  <si>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</si>
  <si>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</si>
  <si>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</si>
  <si>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</si>
  <si>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</si>
  <si>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</si>
  <si>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</si>
  <si>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</si>
  <si>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</si>
  <si>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</si>
  <si>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</si>
  <si>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</si>
  <si>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</si>
  <si>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</si>
  <si>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</si>
  <si>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</si>
  <si>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</si>
  <si>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</si>
  <si>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</si>
  <si>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</si>
  <si>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</si>
  <si>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</si>
  <si>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</si>
  <si>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</si>
  <si>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</si>
  <si>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</si>
  <si>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</si>
  <si>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</si>
  <si>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</si>
  <si>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</si>
  <si>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</si>
  <si>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</si>
  <si>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</si>
  <si>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</si>
  <si>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</si>
  <si>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</si>
  <si>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</si>
  <si>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</si>
  <si>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</si>
  <si>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</si>
  <si>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</si>
  <si>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</si>
  <si>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</si>
  <si>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</si>
  <si>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</si>
  <si>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</si>
  <si>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</si>
  <si>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</si>
  <si>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</si>
  <si>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</si>
  <si>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</si>
  <si>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</si>
  <si>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</si>
  <si>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</si>
  <si>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</si>
  <si>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</si>
  <si>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</si>
  <si>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</si>
  <si>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</si>
  <si>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</si>
  <si>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</si>
  <si>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</si>
  <si>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</si>
  <si>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</si>
  <si>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</si>
  <si>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</si>
  <si>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</si>
  <si>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</si>
  <si>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</si>
  <si>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</si>
  <si>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</si>
  <si>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</si>
  <si>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</si>
  <si>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</si>
  <si>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</si>
  <si>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</si>
  <si>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</si>
  <si>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</si>
  <si>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</si>
  <si>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</si>
  <si>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</si>
  <si>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</si>
  <si>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</si>
  <si>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</si>
  <si>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</si>
  <si>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</si>
  <si>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</si>
  <si>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</si>
  <si>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</si>
  <si>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</si>
  <si>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</si>
  <si>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</si>
  <si>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</si>
  <si>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</si>
  <si>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</si>
  <si>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</si>
  <si>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</si>
  <si>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</si>
  <si>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</si>
  <si>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</si>
  <si>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</si>
  <si>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</si>
  <si>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</si>
  <si>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</si>
  <si>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</si>
  <si>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</si>
  <si>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</si>
  <si>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</si>
  <si>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</si>
  <si>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</si>
  <si>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</si>
  <si>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</si>
  <si>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</si>
  <si>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</si>
  <si>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</si>
  <si>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</si>
  <si>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</si>
  <si>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</si>
  <si>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</si>
  <si>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</si>
  <si>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</si>
  <si>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</si>
  <si>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</si>
  <si>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</si>
  <si>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</si>
  <si>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</si>
  <si>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</si>
  <si>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</si>
  <si>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</si>
  <si>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</si>
  <si>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</si>
  <si>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</si>
  <si>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</si>
  <si>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</si>
  <si>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</si>
  <si>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</si>
  <si>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</si>
  <si>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</si>
  <si>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</si>
  <si>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</si>
  <si>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</si>
  <si>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</si>
  <si>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</si>
  <si>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</si>
  <si>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</si>
  <si>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</si>
  <si>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</si>
  <si>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</si>
  <si>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</si>
  <si>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</si>
  <si>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</si>
  <si>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</si>
  <si>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</si>
  <si>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</si>
  <si>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</si>
  <si>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</si>
  <si>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</si>
  <si>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</si>
  <si>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</si>
  <si>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</si>
  <si>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</si>
  <si>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</si>
  <si>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</si>
  <si>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</si>
  <si>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</si>
  <si>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</si>
  <si>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</si>
  <si>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</si>
  <si>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</si>
  <si>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</si>
  <si>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</si>
  <si>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</si>
  <si>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</si>
  <si>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</si>
  <si>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</si>
  <si>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</si>
  <si>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</si>
  <si>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</si>
  <si>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</si>
  <si>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</si>
  <si>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</si>
  <si>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</si>
  <si>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</si>
  <si>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</si>
  <si>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</si>
  <si>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</si>
  <si>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</si>
  <si>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</si>
  <si>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</si>
  <si>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</si>
  <si>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</si>
  <si>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</si>
  <si>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</si>
  <si>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</si>
  <si>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</si>
  <si>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</si>
  <si>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</si>
  <si>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</si>
  <si>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</si>
  <si>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</si>
  <si>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</si>
  <si>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</si>
  <si>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</si>
  <si>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</si>
  <si>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</si>
  <si>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</si>
  <si>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</si>
  <si>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</si>
  <si>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</si>
  <si>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</si>
  <si>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</si>
  <si>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</si>
  <si>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</si>
  <si>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</si>
  <si>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</si>
  <si>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</si>
  <si>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</si>
  <si>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</si>
  <si>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</si>
  <si>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</si>
  <si>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</si>
  <si>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</si>
  <si>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</si>
  <si>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</si>
  <si>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</si>
  <si>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</si>
  <si>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</si>
  <si>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</si>
  <si>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</si>
  <si>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</si>
  <si>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</si>
  <si>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</si>
  <si>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</si>
  <si>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</si>
  <si>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</si>
  <si>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</si>
  <si>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</si>
  <si>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</si>
  <si>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</si>
  <si>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</si>
  <si>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</si>
  <si>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</si>
  <si>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</si>
  <si>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</si>
  <si>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</si>
  <si>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</si>
  <si>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</si>
  <si>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</si>
  <si>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</si>
  <si>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</si>
  <si>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</si>
  <si>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</si>
  <si>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</si>
  <si>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</si>
  <si>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</si>
  <si>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</si>
  <si>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</si>
  <si>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</si>
  <si>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</si>
  <si>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</si>
  <si>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</si>
  <si>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</si>
  <si>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</si>
  <si>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</si>
  <si>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</si>
  <si>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</si>
  <si>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</si>
  <si>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</si>
  <si>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</si>
  <si>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</si>
  <si>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</si>
  <si>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</si>
  <si>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</si>
  <si>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</si>
  <si>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</si>
  <si>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</si>
  <si>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</si>
  <si>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</si>
  <si>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</si>
  <si>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</si>
  <si>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</si>
  <si>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</si>
  <si>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</si>
  <si>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</si>
  <si>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</si>
  <si>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</si>
  <si>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</si>
  <si>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</si>
  <si>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</si>
  <si>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</si>
  <si>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</si>
  <si>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</si>
  <si>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</si>
  <si>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</si>
  <si>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</si>
  <si>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</si>
  <si>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</si>
  <si>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</si>
  <si>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</si>
  <si>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</si>
  <si>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</si>
  <si>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</si>
  <si>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</si>
  <si>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</si>
  <si>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</si>
  <si>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</si>
  <si>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</si>
  <si>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</si>
  <si>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</si>
  <si>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</si>
  <si>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</si>
  <si>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</si>
  <si>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</si>
  <si>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</si>
  <si>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</si>
  <si>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</si>
  <si>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</si>
  <si>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</si>
  <si>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</si>
  <si>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</si>
  <si>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</si>
  <si>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</si>
  <si>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</si>
  <si>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</si>
  <si>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</si>
  <si>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</si>
  <si>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</si>
  <si>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</si>
  <si>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</si>
  <si>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</si>
  <si>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</si>
  <si>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</si>
  <si>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</si>
  <si>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</si>
  <si>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</si>
  <si>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</si>
  <si>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</si>
  <si>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</si>
  <si>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</si>
  <si>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</si>
  <si>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</si>
  <si>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</si>
  <si>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</si>
  <si>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</si>
  <si>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</si>
  <si>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</si>
  <si>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</si>
  <si>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</si>
  <si>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</si>
  <si>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</si>
  <si>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</si>
  <si>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</si>
  <si>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</si>
  <si>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</si>
  <si>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</si>
  <si>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</si>
  <si>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</si>
  <si>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</si>
  <si>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</si>
  <si>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</si>
  <si>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</si>
  <si>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</si>
  <si>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</si>
  <si>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</si>
  <si>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</si>
  <si>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</si>
  <si>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</si>
  <si>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</si>
  <si>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</si>
  <si>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</si>
  <si>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</si>
  <si>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</si>
  <si>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</si>
  <si>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</si>
  <si>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</si>
  <si>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</si>
  <si>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</si>
  <si>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</si>
  <si>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</si>
  <si>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</si>
  <si>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</si>
  <si>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</si>
  <si>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</si>
  <si>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</si>
  <si>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</si>
  <si>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</si>
  <si>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</si>
  <si>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</si>
  <si>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</si>
  <si>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</si>
  <si>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</si>
  <si>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</si>
  <si>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</si>
  <si>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</si>
  <si>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</si>
  <si>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</si>
  <si>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</si>
  <si>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</si>
  <si>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</si>
  <si>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</si>
  <si>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</si>
  <si>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</si>
  <si>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</si>
  <si>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</si>
  <si>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</si>
  <si>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</si>
  <si>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</si>
  <si>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</si>
  <si>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</si>
  <si>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</si>
  <si>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</si>
  <si>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</si>
  <si>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</si>
  <si>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</si>
  <si>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</si>
  <si>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</si>
  <si>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</si>
  <si>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</si>
  <si>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</si>
  <si>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</si>
  <si>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</si>
  <si>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</si>
  <si>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</si>
  <si>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</si>
  <si>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</si>
  <si>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</si>
  <si>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</si>
  <si>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</si>
  <si>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</si>
  <si>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</si>
  <si>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</si>
  <si>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</si>
  <si>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</si>
  <si>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</si>
  <si>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</si>
  <si>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</si>
  <si>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</si>
  <si>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</si>
  <si>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</si>
  <si>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</si>
  <si>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</si>
  <si>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</si>
  <si>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</si>
  <si>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</si>
  <si>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</si>
  <si>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</si>
  <si>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</si>
  <si>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</si>
  <si>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</si>
  <si>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</si>
  <si>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</si>
  <si>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</si>
  <si>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</si>
  <si>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</si>
  <si>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</si>
  <si>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</si>
  <si>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</si>
  <si>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</si>
  <si>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</si>
  <si>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</si>
  <si>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</si>
  <si>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</si>
  <si>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</si>
  <si>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</si>
  <si>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</si>
  <si>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</si>
  <si>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</si>
  <si>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</si>
  <si>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</si>
  <si>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</si>
  <si>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</si>
  <si>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</si>
  <si>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</si>
  <si>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</si>
  <si>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</si>
  <si>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</si>
  <si>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</si>
  <si>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</si>
  <si>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</si>
  <si>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</si>
  <si>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</si>
  <si>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</si>
  <si>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</si>
  <si>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</si>
  <si>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</si>
  <si>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</si>
  <si>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</si>
  <si>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</si>
  <si>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</si>
  <si>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</si>
  <si>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</si>
  <si>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</si>
  <si>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</si>
  <si>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</si>
  <si>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</si>
  <si>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</si>
  <si>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</si>
  <si>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</si>
  <si>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</si>
  <si>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</si>
  <si>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</si>
  <si>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</si>
  <si>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</si>
  <si>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</si>
  <si>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</si>
  <si>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</si>
  <si>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</si>
  <si>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</si>
  <si>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</si>
  <si>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</si>
  <si>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</si>
  <si>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</si>
  <si>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</si>
  <si>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</si>
  <si>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</si>
  <si>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</si>
  <si>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</si>
  <si>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</si>
  <si>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</si>
  <si>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</si>
  <si>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</si>
  <si>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</si>
  <si>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</si>
  <si>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</si>
  <si>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</si>
  <si>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</si>
  <si>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</si>
  <si>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</si>
  <si>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</si>
  <si>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</si>
  <si>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</si>
  <si>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</si>
  <si>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</si>
  <si>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</si>
  <si>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</si>
  <si>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</si>
  <si>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</si>
  <si>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</si>
  <si>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</si>
  <si>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</si>
  <si>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</si>
  <si>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</si>
  <si>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</si>
  <si>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</si>
  <si>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</si>
  <si>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</si>
  <si>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</si>
  <si>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</si>
  <si>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</si>
  <si>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</si>
  <si>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</si>
  <si>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</si>
  <si>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</si>
  <si>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</si>
  <si>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</si>
  <si>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</si>
  <si>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</si>
  <si>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</si>
  <si>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</si>
  <si>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</si>
  <si>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</si>
  <si>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</si>
  <si>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</si>
  <si>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</si>
  <si>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</si>
  <si>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</si>
  <si>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</si>
  <si>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</si>
  <si>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</si>
  <si>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</si>
  <si>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</si>
  <si>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</si>
  <si>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</si>
  <si>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</si>
  <si>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</si>
  <si>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</si>
  <si>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</si>
  <si>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</si>
  <si>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</si>
  <si>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</si>
  <si>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</si>
  <si>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</si>
  <si>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</si>
  <si>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</si>
  <si>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</si>
  <si>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</si>
  <si>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</si>
  <si>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</si>
  <si>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</si>
  <si>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</si>
  <si>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</si>
  <si>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</si>
  <si>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</si>
  <si>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</si>
  <si>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</si>
  <si>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</si>
  <si>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</si>
  <si>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</si>
  <si>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</si>
  <si>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</si>
  <si>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</si>
  <si>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</si>
  <si>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</si>
  <si>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</si>
  <si>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</si>
  <si>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</si>
  <si>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</si>
  <si>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</si>
  <si>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</si>
  <si>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</si>
  <si>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</si>
  <si>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</si>
  <si>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</si>
  <si>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</si>
  <si>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</si>
  <si>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</si>
  <si>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</si>
  <si>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</si>
  <si>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</si>
  <si>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</si>
  <si>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</si>
  <si>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</si>
  <si>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</si>
  <si>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</si>
  <si>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</si>
  <si>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</si>
  <si>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</si>
  <si>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</si>
  <si>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</si>
  <si>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</si>
  <si>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</si>
  <si>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</si>
  <si>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</si>
  <si>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</si>
  <si>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</si>
  <si>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</si>
  <si>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</si>
  <si>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</si>
  <si>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</si>
  <si>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</si>
  <si>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</si>
  <si>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</si>
  <si>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</si>
  <si>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</si>
  <si>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</si>
  <si>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</si>
  <si>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</si>
  <si>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</si>
  <si>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</si>
  <si>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</si>
  <si>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</si>
  <si>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</si>
  <si>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</si>
  <si>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</si>
  <si>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</si>
  <si>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</si>
  <si>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</si>
  <si>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</si>
  <si>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</si>
  <si>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</si>
  <si>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</si>
  <si>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</si>
  <si>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</si>
  <si>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</si>
  <si>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</si>
  <si>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</si>
  <si>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</si>
  <si>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</si>
  <si>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</si>
  <si>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</si>
  <si>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</si>
  <si>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</si>
  <si>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</si>
  <si>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</si>
  <si>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</si>
  <si>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</si>
  <si>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</si>
  <si>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</si>
  <si>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</si>
  <si>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</si>
  <si>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</si>
  <si>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</si>
  <si>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</si>
  <si>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</si>
  <si>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</si>
  <si>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</si>
  <si>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</si>
  <si>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</si>
  <si>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</si>
  <si>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</si>
  <si>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</si>
  <si>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</si>
  <si>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</si>
  <si>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</si>
  <si>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</si>
  <si>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</si>
  <si>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</si>
  <si>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</si>
  <si>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</si>
  <si>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</si>
  <si>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</si>
  <si>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</si>
  <si>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</si>
  <si>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</si>
  <si>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</si>
  <si>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</si>
  <si>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</si>
  <si>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</si>
  <si>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</si>
  <si>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</si>
  <si>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</si>
  <si>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</si>
  <si>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</si>
  <si>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</si>
  <si>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</si>
  <si>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</si>
  <si>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</si>
  <si>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</si>
  <si>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</si>
  <si>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</si>
  <si>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</si>
  <si>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</si>
  <si>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</si>
  <si>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</si>
  <si>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</si>
  <si>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</si>
  <si>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</si>
  <si>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</si>
  <si>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</si>
  <si>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</si>
  <si>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</si>
  <si>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</si>
  <si>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</si>
  <si>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</si>
  <si>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</si>
  <si>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</si>
  <si>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</si>
  <si>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</si>
  <si>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</si>
  <si>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</si>
  <si>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</si>
  <si>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</si>
  <si>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</si>
  <si>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</si>
  <si>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</si>
  <si>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</si>
  <si>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</si>
  <si>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</si>
  <si>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</si>
  <si>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</si>
  <si>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</si>
  <si>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</si>
  <si>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</si>
  <si>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</si>
  <si>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</si>
  <si>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</si>
  <si>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</si>
  <si>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</si>
  <si>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</si>
  <si>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</si>
  <si>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</si>
  <si>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</si>
  <si>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</si>
  <si>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</si>
  <si>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</si>
  <si>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</si>
  <si>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</si>
  <si>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</si>
  <si>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</si>
  <si>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</si>
  <si>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</si>
  <si>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</si>
  <si>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</si>
  <si>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</si>
  <si>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</si>
  <si>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</si>
  <si>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</si>
  <si>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</si>
  <si>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</si>
  <si>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</si>
  <si>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</si>
  <si>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</si>
  <si>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</si>
  <si>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</si>
  <si>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</si>
  <si>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</si>
  <si>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</si>
  <si>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</si>
  <si>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</si>
  <si>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</si>
  <si>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</si>
  <si>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</si>
  <si>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</si>
  <si>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</si>
  <si>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</si>
  <si>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</si>
  <si>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</si>
  <si>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</si>
  <si>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</si>
  <si>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</si>
  <si>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</si>
  <si>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</si>
  <si>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</si>
  <si>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</si>
  <si>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</si>
  <si>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</si>
  <si>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</si>
  <si>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</si>
  <si>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</si>
  <si>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</si>
  <si>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</si>
  <si>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</si>
  <si>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</si>
  <si>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</si>
  <si>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</si>
  <si>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</si>
  <si>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</si>
  <si>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</si>
  <si>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</si>
  <si>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</si>
  <si>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</si>
  <si>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</si>
  <si>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</si>
  <si>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</si>
  <si>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</si>
  <si>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</si>
  <si>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</si>
  <si>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</si>
  <si>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</si>
  <si>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</si>
  <si>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</si>
  <si>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</si>
  <si>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</si>
  <si>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</si>
  <si>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</si>
  <si>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</si>
  <si>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</si>
  <si>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</si>
  <si>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</si>
  <si>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</si>
  <si>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</si>
  <si>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</si>
  <si>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</si>
  <si>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</si>
  <si>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</si>
  <si>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</si>
  <si>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</si>
  <si>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</si>
  <si>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</si>
  <si>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</si>
  <si>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</si>
  <si>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</si>
  <si>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</si>
  <si>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</si>
  <si>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</si>
  <si>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</si>
  <si>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</si>
  <si>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</si>
  <si>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</si>
  <si>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</si>
  <si>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</si>
  <si>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</si>
  <si>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</si>
  <si>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</si>
  <si>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</si>
  <si>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</si>
  <si>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</si>
  <si>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</si>
  <si>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</si>
  <si>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</si>
  <si>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</si>
  <si>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</si>
  <si>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</si>
  <si>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</si>
  <si>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</si>
  <si>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</si>
  <si>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</si>
  <si>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</si>
  <si>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</si>
  <si>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</si>
  <si>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</si>
  <si>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</si>
  <si>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</si>
  <si>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</si>
  <si>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</si>
  <si>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</si>
  <si>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</si>
  <si>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</si>
  <si>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</si>
  <si>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</si>
  <si>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</si>
  <si>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</si>
  <si>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</si>
  <si>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</si>
  <si>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</si>
  <si>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</si>
  <si>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</si>
  <si>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</si>
  <si>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</si>
  <si>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</si>
  <si>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</si>
  <si>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</si>
  <si>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</si>
  <si>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</si>
  <si>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</si>
  <si>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</si>
  <si>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</si>
  <si>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</si>
  <si>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</si>
  <si>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</si>
  <si>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</si>
  <si>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</si>
  <si>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</si>
  <si>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</si>
  <si>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</si>
  <si>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</si>
  <si>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</si>
  <si>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</si>
  <si>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</si>
  <si>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</si>
  <si>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</si>
  <si>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</si>
  <si>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</si>
  <si>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</si>
  <si>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</si>
  <si>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</si>
  <si>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</si>
  <si>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</si>
  <si>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</si>
  <si>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</si>
  <si>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</si>
  <si>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</si>
  <si>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</si>
  <si>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</si>
  <si>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</si>
  <si>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</si>
  <si>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</si>
  <si>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</si>
  <si>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</si>
  <si>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</si>
  <si>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</si>
  <si>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</si>
  <si>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</si>
  <si>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</si>
  <si>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</si>
  <si>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</si>
  <si>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</si>
  <si>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</si>
  <si>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</si>
  <si>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</si>
  <si>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</si>
  <si>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</si>
  <si>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</si>
  <si>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</si>
  <si>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</si>
  <si>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</si>
  <si>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</si>
  <si>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</si>
  <si>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</si>
  <si>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</si>
  <si>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</si>
  <si>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</si>
  <si>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</si>
  <si>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</si>
  <si>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</si>
  <si>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</si>
  <si>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</si>
  <si>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</si>
  <si>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</si>
  <si>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</si>
  <si>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</si>
  <si>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</si>
  <si>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</si>
  <si>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</si>
  <si>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</si>
  <si>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</si>
  <si>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</si>
  <si>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</si>
  <si>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</si>
  <si>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</si>
  <si>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</si>
  <si>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</si>
  <si>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</si>
  <si>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</si>
  <si>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</si>
  <si>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</si>
  <si>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</si>
  <si>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</si>
  <si>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</si>
  <si>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</si>
  <si>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</si>
  <si>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</si>
  <si>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</si>
  <si>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</si>
  <si>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</si>
  <si>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</si>
  <si>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</si>
  <si>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</si>
  <si>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</si>
  <si>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</si>
  <si>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</si>
  <si>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</si>
  <si>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</si>
  <si>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</si>
  <si>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</si>
  <si>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</si>
  <si>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</si>
  <si>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</si>
  <si>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</si>
  <si>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</si>
  <si>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</si>
  <si>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</si>
  <si>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</si>
  <si>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</si>
  <si>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</si>
  <si>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</si>
  <si>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</si>
  <si>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</si>
  <si>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</si>
  <si>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</si>
  <si>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</si>
  <si>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</si>
  <si>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</si>
  <si>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</si>
  <si>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</si>
  <si>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</si>
  <si>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</si>
  <si>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</si>
  <si>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</si>
  <si>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</si>
  <si>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</si>
  <si>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</si>
  <si>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</si>
  <si>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</si>
  <si>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</si>
  <si>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</si>
  <si>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</si>
  <si>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</si>
  <si>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</si>
  <si>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</si>
  <si>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</si>
  <si>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</si>
  <si>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</si>
  <si>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</si>
  <si>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</si>
  <si>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</si>
  <si>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</si>
  <si>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</si>
  <si>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</si>
  <si>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</si>
  <si>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</si>
  <si>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</si>
  <si>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</si>
  <si>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</si>
  <si>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</si>
  <si>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</si>
  <si>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</si>
  <si>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</si>
  <si>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</si>
  <si>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</si>
  <si>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</si>
  <si>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</si>
  <si>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</si>
  <si>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</si>
  <si>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</si>
  <si>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</si>
  <si>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</si>
  <si>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</si>
  <si>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</si>
  <si>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</si>
  <si>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</si>
  <si>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</si>
  <si>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</si>
  <si>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</si>
  <si>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</si>
  <si>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</si>
  <si>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</si>
  <si>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</si>
  <si>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</si>
  <si>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</si>
  <si>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</si>
  <si>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</si>
  <si>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</si>
  <si>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</si>
  <si>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</si>
  <si>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</si>
  <si>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</si>
  <si>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</si>
  <si>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</si>
  <si>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</si>
  <si>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</si>
  <si>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</si>
  <si>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</si>
  <si>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</si>
  <si>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</si>
  <si>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</si>
  <si>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</si>
  <si>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</si>
  <si>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</si>
  <si>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</si>
  <si>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</si>
  <si>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</si>
  <si>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</si>
  <si>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</si>
  <si>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</si>
  <si>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</si>
  <si>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</si>
  <si>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</si>
  <si>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</si>
  <si>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</si>
  <si>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</si>
  <si>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</si>
  <si>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</si>
  <si>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</si>
  <si>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</si>
  <si>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</si>
  <si>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</si>
  <si>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</si>
  <si>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</si>
  <si>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</si>
  <si>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</si>
  <si>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</si>
  <si>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</si>
  <si>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</si>
  <si>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</si>
  <si>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</si>
  <si>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</si>
  <si>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</si>
  <si>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</si>
  <si>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</si>
  <si>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</si>
  <si>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</si>
  <si>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</si>
  <si>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</si>
  <si>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</si>
  <si>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</si>
  <si>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</si>
  <si>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</si>
  <si>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</si>
  <si>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</si>
  <si>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</si>
  <si>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</si>
  <si>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</si>
  <si>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</si>
  <si>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</si>
  <si>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</si>
  <si>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</si>
  <si>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</si>
  <si>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</si>
  <si>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</si>
  <si>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</si>
  <si>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</si>
  <si>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</si>
  <si>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</si>
  <si>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</si>
  <si>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</si>
  <si>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</si>
  <si>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</si>
  <si>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</si>
  <si>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</si>
  <si>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</si>
  <si>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</si>
  <si>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</si>
  <si>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</si>
  <si>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</si>
  <si>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</si>
  <si>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</si>
  <si>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</si>
  <si>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</si>
  <si>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</si>
  <si>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</si>
  <si>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</si>
  <si>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</si>
  <si>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</si>
  <si>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</si>
  <si>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</si>
  <si>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</si>
  <si>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</si>
  <si>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</si>
  <si>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</si>
  <si>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</si>
  <si>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</si>
  <si>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</si>
  <si>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</si>
  <si>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</si>
  <si>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</si>
  <si>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</si>
  <si>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</si>
  <si>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</si>
  <si>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</si>
  <si>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</si>
  <si>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</si>
  <si>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</si>
  <si>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</si>
  <si>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</si>
  <si>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</si>
  <si>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</si>
  <si>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</si>
  <si>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</si>
  <si>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</si>
  <si>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</si>
  <si>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</si>
  <si>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</si>
  <si>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</si>
  <si>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</si>
  <si>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</si>
  <si>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</si>
  <si>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</si>
  <si>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</si>
  <si>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</si>
  <si>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</si>
  <si>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</si>
  <si>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</si>
  <si>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</si>
  <si>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</si>
  <si>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</si>
  <si>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</si>
  <si>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</si>
  <si>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</si>
  <si>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</si>
  <si>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</si>
  <si>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</si>
  <si>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</si>
  <si>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</si>
  <si>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</si>
  <si>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</si>
  <si>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</si>
  <si>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</si>
  <si>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</si>
  <si>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</si>
  <si>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</si>
  <si>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</si>
  <si>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</si>
  <si>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</si>
  <si>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</si>
  <si>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</si>
  <si>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</si>
  <si>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</si>
  <si>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</si>
  <si>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</si>
  <si>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</si>
  <si>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</si>
  <si>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</si>
  <si>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</si>
  <si>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</si>
  <si>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</si>
  <si>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</si>
  <si>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</si>
  <si>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</si>
  <si>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</si>
  <si>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</si>
  <si>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</si>
  <si>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</si>
  <si>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</si>
  <si>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</si>
  <si>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</si>
  <si>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</si>
  <si>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</si>
  <si>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</si>
  <si>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</si>
  <si>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</si>
  <si>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</si>
  <si>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</si>
  <si>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</si>
  <si>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</si>
  <si>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</si>
  <si>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</si>
  <si>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</si>
  <si>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</si>
  <si>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</si>
  <si>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</si>
  <si>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</si>
  <si>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</si>
  <si>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</si>
  <si>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</si>
  <si>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</si>
  <si>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</si>
  <si>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</si>
  <si>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</si>
  <si>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</si>
  <si>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</si>
  <si>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</si>
  <si>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</si>
  <si>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</si>
  <si>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</si>
  <si>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</si>
  <si>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</si>
  <si>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</si>
  <si>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</si>
  <si>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</si>
  <si>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</si>
  <si>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</si>
  <si>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</si>
  <si>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</si>
  <si>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</si>
  <si>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</si>
  <si>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</si>
  <si>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</si>
  <si>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</si>
  <si>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</si>
  <si>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</si>
  <si>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</si>
  <si>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</si>
  <si>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</si>
  <si>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</si>
  <si>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</si>
  <si>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</si>
  <si>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</si>
  <si>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</si>
  <si>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</si>
  <si>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</si>
  <si>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</si>
  <si>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</si>
  <si>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</si>
  <si>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</si>
  <si>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</si>
  <si>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</si>
  <si>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</si>
  <si>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</si>
  <si>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</si>
  <si>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</si>
  <si>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</si>
  <si>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</si>
  <si>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</si>
  <si>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</si>
  <si>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</si>
  <si>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</si>
  <si>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</si>
  <si>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</si>
  <si>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</si>
  <si>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</si>
  <si>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</si>
  <si>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</si>
  <si>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</si>
  <si>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</si>
  <si>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</si>
  <si>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</si>
  <si>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</si>
  <si>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</si>
  <si>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</si>
  <si>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</si>
  <si>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</si>
  <si>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</si>
  <si>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</si>
  <si>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</si>
  <si>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</si>
  <si>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</si>
  <si>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</si>
  <si>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</si>
  <si>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</si>
  <si>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</si>
  <si>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</si>
  <si>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</si>
  <si>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</si>
  <si>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</si>
  <si>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</si>
  <si>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</si>
  <si>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</si>
  <si>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</si>
  <si>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</si>
  <si>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</si>
  <si>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</si>
  <si>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</si>
  <si>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</si>
  <si>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</si>
  <si>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</si>
  <si>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</si>
  <si>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</si>
  <si>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</si>
  <si>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</si>
  <si>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</si>
  <si>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</si>
  <si>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</si>
  <si>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</si>
  <si>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</si>
  <si>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</si>
  <si>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</si>
  <si>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</si>
  <si>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</si>
  <si>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</si>
  <si>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</si>
  <si>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</si>
  <si>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</si>
  <si>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</si>
  <si>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</si>
  <si>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</si>
  <si>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</si>
  <si>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</si>
  <si>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</si>
  <si>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</si>
  <si>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</si>
  <si>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</si>
  <si>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</si>
  <si>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</si>
  <si>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</si>
  <si>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</si>
  <si>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</si>
  <si>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</si>
  <si>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</si>
  <si>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</si>
  <si>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</si>
  <si>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</si>
  <si>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</si>
  <si>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</si>
  <si>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</si>
  <si>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</si>
  <si>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</si>
  <si>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</si>
  <si>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</si>
  <si>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</si>
  <si>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</si>
  <si>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</si>
  <si>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</si>
  <si>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</si>
  <si>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</si>
  <si>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</si>
  <si>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</si>
  <si>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</si>
  <si>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</si>
  <si>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</si>
  <si>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</si>
  <si>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</si>
  <si>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</si>
  <si>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</si>
  <si>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</si>
  <si>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</si>
  <si>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</si>
  <si>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</si>
  <si>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</si>
  <si>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</si>
  <si>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</si>
  <si>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</si>
  <si>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</si>
  <si>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</si>
  <si>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</si>
  <si>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</si>
  <si>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</si>
  <si>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</si>
  <si>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</si>
  <si>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</si>
  <si>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</si>
  <si>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</si>
  <si>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</si>
  <si>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</si>
  <si>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</si>
  <si>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</si>
  <si>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</si>
  <si>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</si>
  <si>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</si>
  <si>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</si>
  <si>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</si>
  <si>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</si>
  <si>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</si>
  <si>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</si>
  <si>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</si>
  <si>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</si>
  <si>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</si>
  <si>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</si>
  <si>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</si>
  <si>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</si>
  <si>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</si>
  <si>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</si>
  <si>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</si>
  <si>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</si>
  <si>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</si>
  <si>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</si>
  <si>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</si>
  <si>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</si>
  <si>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</si>
  <si>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</si>
  <si>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</si>
  <si>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</si>
  <si>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</si>
  <si>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</si>
  <si>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</si>
  <si>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</si>
  <si>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</si>
  <si>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</si>
  <si>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</si>
  <si>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</si>
  <si>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</si>
  <si>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</si>
  <si>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</si>
  <si>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</si>
  <si>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</si>
  <si>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</si>
  <si>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</si>
  <si>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</si>
  <si>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</si>
  <si>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</si>
  <si>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</si>
  <si>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</si>
  <si>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</si>
  <si>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</si>
  <si>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</si>
  <si>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</si>
  <si>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</si>
  <si>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</si>
  <si>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</si>
  <si>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</si>
  <si>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</si>
  <si>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</si>
  <si>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</si>
  <si>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</si>
  <si>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</si>
  <si>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</si>
  <si>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</si>
  <si>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</si>
  <si>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</si>
  <si>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</si>
  <si>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</si>
  <si>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</si>
  <si>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</si>
  <si>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</si>
  <si>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</si>
  <si>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</si>
  <si>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</si>
  <si>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</si>
  <si>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</si>
  <si>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</si>
  <si>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</si>
  <si>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</si>
  <si>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</si>
  <si>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</si>
  <si>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</si>
  <si>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</si>
  <si>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</si>
  <si>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</si>
  <si>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</si>
  <si>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</si>
  <si>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</si>
  <si>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</si>
  <si>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</si>
  <si>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</si>
  <si>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</si>
  <si>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</si>
  <si>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</si>
  <si>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</si>
  <si>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</si>
  <si>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</si>
  <si>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</si>
  <si>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</si>
  <si>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</si>
  <si>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</si>
  <si>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</si>
  <si>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</si>
  <si>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</si>
  <si>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</si>
  <si>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</si>
  <si>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</si>
  <si>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</si>
  <si>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</si>
  <si>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</si>
  <si>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</si>
  <si>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</si>
  <si>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</si>
  <si>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</si>
  <si>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</si>
  <si>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</si>
  <si>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</si>
  <si>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</si>
  <si>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</si>
  <si>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</si>
  <si>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</si>
  <si>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</si>
  <si>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</si>
  <si>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</si>
  <si>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</si>
  <si>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</si>
  <si>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</si>
  <si>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</si>
  <si>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</si>
  <si>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</si>
  <si>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</si>
  <si>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</si>
  <si>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</si>
  <si>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</si>
  <si>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</si>
  <si>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</si>
  <si>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</si>
  <si>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</si>
  <si>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</si>
  <si>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</si>
  <si>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</si>
  <si>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</si>
  <si>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</si>
  <si>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</si>
  <si>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</si>
  <si>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</si>
  <si>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</si>
  <si>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</si>
  <si>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</si>
  <si>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</si>
  <si>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</si>
  <si>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</si>
  <si>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</si>
  <si>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</si>
  <si>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</si>
  <si>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</si>
  <si>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</si>
  <si>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</si>
  <si>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</si>
  <si>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</si>
  <si>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</si>
  <si>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</si>
  <si>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</si>
  <si>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</si>
  <si>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</si>
  <si>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</si>
  <si>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</si>
  <si>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</si>
  <si>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</si>
  <si>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</si>
  <si>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</si>
  <si>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</si>
  <si>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</si>
  <si>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</si>
  <si>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</si>
  <si>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</si>
  <si>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</si>
  <si>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</si>
  <si>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</si>
  <si>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</si>
  <si>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</si>
  <si>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</si>
  <si>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</si>
  <si>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</si>
  <si>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</si>
  <si>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</si>
  <si>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</si>
  <si>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</si>
  <si>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</si>
  <si>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</si>
  <si>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</si>
  <si>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</si>
  <si>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</si>
  <si>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</si>
  <si>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</si>
  <si>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</si>
  <si>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</si>
  <si>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</si>
  <si>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</si>
  <si>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</si>
  <si>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</si>
  <si>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PCM-20251029-00000037</t>
  </si>
  <si>
    <t>2G3G4G sector flapping /Site located inside aramco shibah and have limited access at night EMR request approved team at gate waiting approval</t>
  </si>
  <si>
    <t xml:space="preserve">PCM-20251029-00000161
</t>
  </si>
  <si>
    <t>team at site connecting  PG i, issue escalated to sceco team under complain no 2903870525</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</si>
  <si>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</si>
  <si>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</si>
  <si>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</si>
  <si>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</si>
  <si>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</si>
  <si>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</si>
  <si>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</si>
  <si>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</si>
  <si>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</si>
  <si>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</si>
  <si>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</si>
  <si>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</si>
  <si>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</si>
  <si>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</si>
  <si>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</si>
  <si>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</si>
  <si>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</si>
  <si>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</si>
  <si>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</si>
  <si>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</si>
  <si>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</si>
  <si>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</si>
  <si>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</si>
  <si>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</si>
  <si>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</si>
  <si>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</si>
  <si>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</si>
  <si>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</si>
  <si>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</si>
  <si>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</si>
  <si>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</si>
  <si>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</si>
  <si>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</si>
  <si>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</si>
  <si>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</si>
  <si>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</si>
  <si>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</si>
  <si>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</si>
  <si>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</si>
  <si>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</si>
  <si>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</si>
  <si>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</si>
  <si>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</si>
  <si>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</si>
  <si>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</si>
  <si>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</si>
  <si>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</si>
  <si>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</si>
  <si>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</si>
  <si>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</si>
  <si>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</si>
  <si>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</si>
  <si>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</si>
  <si>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</si>
  <si>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</si>
  <si>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</si>
  <si>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</si>
  <si>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</si>
  <si>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</si>
  <si>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</si>
  <si>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</si>
  <si>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</si>
  <si>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</si>
  <si>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</si>
  <si>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</si>
  <si>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</si>
  <si>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</si>
  <si>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</si>
  <si>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</si>
  <si>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</si>
  <si>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</si>
  <si>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</si>
  <si>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</si>
  <si>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</si>
  <si>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</si>
  <si>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</si>
  <si>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</si>
  <si>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</si>
  <si>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</si>
  <si>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</si>
  <si>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</si>
  <si>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</si>
  <si>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</si>
  <si>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</si>
  <si>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</si>
  <si>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</si>
  <si>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</si>
  <si>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</si>
  <si>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</si>
  <si>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ETA 20 min</t>
  </si>
  <si>
    <t xml:space="preserve"> PCM-20250215-00000830 </t>
  </si>
  <si>
    <t>LTE site still down and  site located in aramco area access issue need special permission</t>
  </si>
  <si>
    <t>PCM-20251028-00002201</t>
  </si>
  <si>
    <t xml:space="preserve"> was access issue, The site is located inside a farm, /ETA 60 MIN</t>
  </si>
  <si>
    <t>PCM-20251028-00002341</t>
  </si>
  <si>
    <t xml:space="preserve">Access night issue, Shopping centre and main gate closed, team will check in morning/TEAM WILL CHECK AFTER 9 AM </t>
  </si>
  <si>
    <t>PCM-20251029-00000466</t>
  </si>
  <si>
    <t>35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</si>
  <si>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</si>
  <si>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</si>
  <si>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</si>
  <si>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</si>
  <si>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</si>
  <si>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</si>
  <si>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</si>
  <si>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</si>
  <si>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</si>
  <si>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 xml:space="preserve">under night access due to Site located in deep valleys &amp; dangerous area
, team will check by morninig  // remaining ETA 5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</si>
</sst>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xf numFmtId="0" fontId="7" fillId="7" borderId="5"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8" totalsRowShown="0" headerRowDxfId="174" dataDxfId="173" headerRowBorderDxfId="171" tableBorderDxfId="172" totalsRowBorderDxfId="170">
  <autoFilter ref="A1:L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8"/>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296.33330636574101</v>
      </c>
      <c r="H2" s="78">
        <v>45662.943402777775</v>
      </c>
      <c r="I2" s="61" t="str">
        <f>IFERROR(VLOOKUP(D2,DB!A:F,6,0),"")</f>
        <v>Generator-SG</v>
      </c>
      <c r="J2" s="61" t="str">
        <f>IFERROR(VLOOKUP(D2,DB!A:G,7,0),"")</f>
        <v>Dead</v>
      </c>
      <c r="K2" s="69" t="s">
        <v>39022</v>
      </c>
      <c r="L2" s="67" t="str">
        <f>IFERROR(VLOOKUP(D2,DB!A:I,9,0),"")</f>
        <v>Latis</v>
      </c>
    </row>
    <row r="3" spans="1:15" ht="28.5" customHeight="1">
      <c r="A3" s="181" t="s">
        <v>39023</v>
      </c>
      <c r="B3" s="134" t="str">
        <f>IFERROR(VLOOKUP(D3,DB!A:K,11,0),"")</f>
        <v>R1</v>
      </c>
      <c r="C3" s="134">
        <v>1</v>
      </c>
      <c r="D3" s="134" t="s">
        <v>8618</v>
      </c>
      <c r="E3" s="135" t="s">
        <v>39021</v>
      </c>
      <c r="F3" s="136">
        <v>45959.069837962961</v>
      </c>
      <c r="G3" s="137">
        <f ca="1">IFERROR(NOW()-F3,"")</f>
        <v>0.21189432870596647</v>
      </c>
      <c r="H3" s="136">
        <v>45958.608993055554</v>
      </c>
      <c r="I3" s="134" t="str">
        <f>IFERROR(VLOOKUP(D3,DB!A:F,6,0),"")</f>
        <v>SCECO</v>
      </c>
      <c r="J3" s="134" t="str">
        <f>IFERROR(VLOOKUP(D3,DB!A:G,7,0),"")</f>
        <v>Good</v>
      </c>
      <c r="K3" s="169" t="s">
        <v>39024</v>
      </c>
      <c r="L3" s="139" t="str">
        <f>IFERROR(VLOOKUP(D3,DB!A:I,9,0),"")</f>
        <v>Latis</v>
      </c>
    </row>
    <row r="4" spans="1:15" ht="39.75" hidden="1" customHeight="1">
      <c r="A4" s="179" t="s">
        <v>39025</v>
      </c>
      <c r="B4" s="134" t="str">
        <f>IFERROR(VLOOKUP(D4,DB!A:K,11,0),"")</f>
        <v>R1</v>
      </c>
      <c r="C4" s="134">
        <v>3</v>
      </c>
      <c r="D4" s="134" t="s">
        <v>19779</v>
      </c>
      <c r="E4" s="135" t="s">
        <v>39021</v>
      </c>
      <c r="F4" s="180">
        <v>45959.095439814817</v>
      </c>
      <c r="G4" s="178">
        <f ca="1">IFERROR(NOW()-F4,"")</f>
        <v>0.18629247685021255</v>
      </c>
      <c r="H4" s="136">
        <v>45959.032233796293</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45959.281732291667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45959.281732291667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45959.281732291667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45959.281732291667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45959.281732291667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45959.281732291667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45959.281732291667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45959.281732291667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45959.281732291667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45959.281732291667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45959.281732291667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45959.281732291667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45959.281732291667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45959.281732291667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45959.281732291667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45959.281732291667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45959.281732291667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45959.281732291667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45959.281732291667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45959.281732291667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45959.281732291667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45959.281732291667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45959.281732291667</v>
      </c>
      <c r="H27" s="136"/>
      <c r="I27" s="134" t="str">
        <f>IFERROR(VLOOKUP(D27,DB!A:F,6,0),"")</f>
        <v/>
      </c>
      <c r="J27" s="134" t="str">
        <f>IFERROR(VLOOKUP(D27,DB!A:G,7,0),"")</f>
        <v/>
      </c>
      <c r="K27" s="138"/>
      <c r="L27" s="139" t="str">
        <f>IFERROR(VLOOKUP(D27,DB!A:I,9,0),"")</f>
        <v/>
      </c>
    </row>
    <row r="28" spans="1:12" ht="15" customHeight="1">
      <c r="A28" s="145"/>
      <c r="B28" s="146" t="str">
        <f>IFERROR(VLOOKUP(D28,DB!A:K,11,0),"")</f>
        <v/>
      </c>
      <c r="C28" s="146"/>
      <c r="D28" s="146"/>
      <c r="E28" s="147"/>
      <c r="F28" s="148"/>
      <c r="G28" s="149">
        <f ca="1">IFERROR(NOW()-F28,"")</f>
        <v>45959.281732291667</v>
      </c>
      <c r="H28" s="148"/>
      <c r="I28" s="146" t="str">
        <f>IFERROR(VLOOKUP(D28,DB!A:F,6,0),"")</f>
        <v/>
      </c>
      <c r="J28" s="146" t="str">
        <f>IFERROR(VLOOKUP(D28,DB!A:G,7,0),"")</f>
        <v/>
      </c>
      <c r="K28" s="150"/>
      <c r="L28" s="151" t="str">
        <f>IFERROR(VLOOKUP(D28,DB!A:I,9,0),"")</f>
        <v/>
      </c>
    </row>
  </sheetData>
  <customSheetViews>
    <customSheetView guid="{F6042A99-DD27-4453-835D-0834D95730CC}" filter="1" showAutoFilter="1">
      <pageMargins left="0" right="0" top="0" bottom="0" header="0" footer="0"/>
      <autoFilter ref="B1:M1" xr:uid="{856C5B61-9115-4A57-8B1E-2DD7A8DCA353}"/>
    </customSheetView>
  </customSheetViews>
  <dataValidations count="2">
    <dataValidation allowBlank="1" showInputMessage="1" showErrorMessage="1" sqref="E1" xr:uid="{5DBA255D-CDD9-49FB-AD3C-AF70AB4EE696}"/>
    <dataValidation type="list" allowBlank="1" showInputMessage="1" showErrorMessage="1" sqref="E2:E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134.28189432870568</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0.53964895833632909</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39111</v>
      </c>
      <c r="B5" s="18" t="str">
        <f>IFERROR(VLOOKUP(D5,DB!A:K,11,0),"")</f>
        <v>R2</v>
      </c>
      <c r="C5" s="18">
        <v>3</v>
      </c>
      <c r="D5" s="18" t="s">
        <v>17733</v>
      </c>
      <c r="E5" s="114" t="s">
        <v>39021</v>
      </c>
      <c r="F5" s="115">
        <v>45958.776261574072</v>
      </c>
      <c r="G5" s="116">
        <f ca="1">IFERROR(NOW()-F5,"-")</f>
        <v>0.50547071759501705</v>
      </c>
      <c r="H5" s="115">
        <v>45958.768622685187</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24327</v>
      </c>
      <c r="E6" s="114" t="s">
        <v>39021</v>
      </c>
      <c r="F6" s="115">
        <v>45958.937893518516</v>
      </c>
      <c r="G6" s="116">
        <f ca="1">IFERROR(NOW()-F6,"-")</f>
        <v>0.34383877315121936</v>
      </c>
      <c r="H6" s="115">
        <v>45958.896226851852</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39115</v>
      </c>
      <c r="B7" s="18" t="str">
        <f>IFERROR(VLOOKUP(D7,DB!A:K,11,0),"")</f>
        <v>R2</v>
      </c>
      <c r="C7" s="18">
        <v>2</v>
      </c>
      <c r="D7" s="18" t="s">
        <v>25261</v>
      </c>
      <c r="E7" s="114" t="s">
        <v>39104</v>
      </c>
      <c r="F7" s="115">
        <v>45959.225925925923</v>
      </c>
      <c r="G7" s="116">
        <f ca="1">IFERROR(NOW()-F7,"-")</f>
        <v>5.5806365744501818E-2</v>
      </c>
      <c r="H7" s="115">
        <v>45959.220023148147</v>
      </c>
      <c r="I7" s="18" t="str">
        <f>IFERROR(VLOOKUP(D7,DB!A:F,6,0),"")</f>
        <v>SCECO</v>
      </c>
      <c r="J7" s="18" t="str">
        <f>IFERROR(VLOOKUP(D7,DB!A:G,7,0),"")</f>
        <v>Vandalized</v>
      </c>
      <c r="K7" s="19" t="s">
        <v>39116</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45959.281732291667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45959.281732291667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45959.281732291667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45959.281732291667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45959.281732291667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45959.281732291667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45959.281732291667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45959.281732291667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45959.281732291667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45959.281732291667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45959.281732291667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45959.281732291667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45959.281732291667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45959.281732291667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45959.281732291667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45959.281732291667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45959.281732291667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45959.281732291667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45959.281732291667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45959.281732291667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45959.281732291667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45959.281732291667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45959.281732291667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45959.281732291667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45959.281732291667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45959.281732291667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45959.281732291667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45959.281732291667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45959.281732291667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45959.281732291667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45959.281732291667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45959.281732291667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45959.281732291667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45959.281732291667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45959.281732291667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45959.281732291667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45959.281732291667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45959.281732291667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45959.281732291667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45959.281732291667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45959.281732291667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45959.281732291667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45959.281732291667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45959.281732291667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45959.281732291667</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45959.281732291667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45959.281732291667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45959.281732291667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45959.281732291667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45959.281732291667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45959.281732291667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45959.281732291667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45959.281732291667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45959.281732291667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45959.281732291667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45959.281732291667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45959.281732291667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45959.281732291667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45959.281732291667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45959.281732291667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45959.281732291667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45959.281732291667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45959.281732291667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45959.281732291667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45959.281732291667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45959.281732291667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45959.281732291667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45959.281732291667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45959.281732291667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45959.281732291667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45959.281732291667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45959.281732291667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45959.281732291667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45959.281732291667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45959.281732291667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45959.281732291667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45959.281732291667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45959.281732291667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45959.281732291667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45959.281732291667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45959.281732291667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45959.281732291667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45959.281732291667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45959.281732291667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45959.281732291667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45959.281732291667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45959.281732291667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45959.281732291667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45959.281732291667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45959.281732291667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45959.281732291667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45959.281732291667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45959.281732291667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45959.281732291667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45959.281732291667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45959.281732291667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45959.281732291667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45959.281732291667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45959.281732291667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45959.281732291667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45959.281732291667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45959.281732291667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45959.281732291667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45959.281732291667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45959.281732291667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45959.281732291667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45959.281732291667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45959.281732291667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45959.281732291667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45959.281732291667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45959.281732291667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45959.281732291667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45959.281732291667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45959.281732291667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45959.281732291667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45959.281732291667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45959.281732291667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45959.281732291667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45959.281732291667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45959.281732291667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45959.281732291667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45959.281732291667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45959.281732291667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45959.281732291667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45959.281732291667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45959.281732291667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45959.281732291667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45959.281732291667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45959.281732291667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45959.281732291667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45959.281732291667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45959.281732291667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45959.281732291667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45959.281732291667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45959.281732291667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45959.281732291667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45959.281732291667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45959.281732291667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45959.281732291667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45959.281732291667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45959.281732291667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45959.281732291667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45959.281732291667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45959.281732291667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45959.281732291667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45959.281732291667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45959.281732291667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45959.281732291667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45959.281732291667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45959.281732291667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45959.281732291667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45959.281732291667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45959.281732291667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45959.281732291667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45959.281732291667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45959.281732291667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45959.281732291667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45959.281732291667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45959.281732291667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45959.281732291667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45959.281732291667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45959.281732291667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45959.281732291667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45959.281732291667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45959.281732291667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45959.281732291667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45959.281732291667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45959.281732291667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45959.281732291667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45959.281732291667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45959.281732291667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45959.281732291667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45959.281732291667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45959.281732291667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45959.281732291667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45959.281732291667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45959.281732291667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45959.281732291667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45959.281732291667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45959.281732291667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45959.281732291667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45959.281732291667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45959.281732291667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45959.281732291667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45959.281732291667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45959.281732291667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45959.281732291667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45959.281732291667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45959.281732291667</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45959.281732291667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45959.281732291667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45959.281732291667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45959.281732291667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45959.281732291667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45959.281732291667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45959.281732291667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45959.281732291667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45959.281732291667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45959.281732291667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45959.281732291667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45959.281732291667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45959.281732291667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45959.281732291667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45959.281732291667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45959.281732291667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45959.281732291667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45959.281732291667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45959.281732291667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45959.281732291667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45959.281732291667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45959.281732291667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45959.281732291667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45959.281732291667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45959.281732291667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45959.281732291667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45959.281732291667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45959.281732291667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45959.281732291667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45959.281732291667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45959.281732291667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45959.281732291667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45959.281732291667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45959.281732291667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45959.281732291667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45959.281732291667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45959.281732291667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45959.281732291667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45959.281732291667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45959.281732291667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45959.281732291667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45959.281732291667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45959.281732291667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45959.281732291667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45959.281732291667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45959.281732291667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45959.281732291667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45959.281732291667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45959.281732291667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45959.281732291667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45959.281732291667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45959.281732291667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45959.281732291667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45959.281732291667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45959.281732291667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45959.281732291667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45959.281732291667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45959.281732291667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45959.281732291667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45959.281732291667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45959.281732291667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45959.281732291667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45959.281732291667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45959.281732291667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45959.281732291667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45959.281732291667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45959.281732291667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45959.281732291667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45959.281732291667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45959.281732291667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45959.281732291667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45959.281732291667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45959.281732291667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45959.281732291667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45959.281732291667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45959.281732291667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45959.281732291667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45959.281732291667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45959.281732291667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45959.281732291667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45959.281732291667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45959.281732291667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45959.281732291667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45959.281732291667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45959.281732291667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45959.281732291667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45959.281732291667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45959.281732291667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45959.281732291667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45959.281732291667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45959.281732291667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45959.281732291667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45959.281732291667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45959.281732291667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45959.281732291667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45959.281732291667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45959.281732291667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45959.281732291667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45959.281732291667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45959.281732291667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45959.281732291667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45959.281732291667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45959.281732291667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45959.281732291667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45959.281732291667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45959.281732291667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45959.281732291667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45959.281732291667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45959.281732291667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45959.281732291667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45959.281732291667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45959.281732291667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45959.281732291667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45959.281732291667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45959.281732291667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45959.281732291667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45959.281732291667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45959.281732291667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45959.281732291667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45959.281732291667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45959.281732291667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45959.281732291667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45959.281732291667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45959.281732291667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45959.281732291667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45959.281732291667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45959.281732291667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45959.281732291667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45959.281732291667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45959.281732291667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45959.281732291667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45959.281732291667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45959.281732291667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45959.281732291667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45959.281732291667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45959.281732291667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45959.281732291667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45959.281732291667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45959.281732291667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45959.281732291667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45959.281732291667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45959.281732291667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45959.281732291667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45959.281732291667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45959.281732291667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45959.281732291667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45959.281732291667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45959.281732291667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45959.281732291667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45959.281732291667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45959.281732291667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45959.281732291667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45959.281732291667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45959.281732291667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45959.281732291667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45959.281732291667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45959.281732291667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45959.281732291667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45959.281732291667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45959.281732291667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45959.281732291667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45959.281732291667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45959.281732291667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45959.281732291667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45959.281732291667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45959.281732291667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45959.281732291667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45959.281732291667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45959.281732291667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45959.281732291667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45959.281732291667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45959.281732291667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45959.281732291667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45959.281732291667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45959.281732291667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45959.281732291667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45959.281732291667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45959.281732291667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45959.281732291667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45959.281732291667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45959.281732291667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45959.281732291667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45959.281732291667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45959.281732291667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45959.281732291667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45959.281732291667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45959.281732291667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45959.281732291667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45959.281732291667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45959.281732291667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45959.281732291667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45959.281732291667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45959.281732291667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45959.281732291667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45959.281732291667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45959.281732291667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45959.281732291667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45959.281732291667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45959.281732291667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45959.281732291667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45959.281732291667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45959.281732291667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45959.281732291667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45959.281732291667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45959.281732291667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45959.281732291667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45959.281732291667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45959.281732291667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45959.281732291667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45959.281732291667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45959.281732291667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45959.281732291667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45959.281732291667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45959.281732291667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45959.281732291667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45959.281732291667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45959.281732291667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45959.281732291667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45959.281732291667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45959.281732291667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45959.281732291667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45959.281732291667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45959.281732291667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45959.281732291667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45959.281732291667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45959.281732291667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45959.281732291667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45959.281732291667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45959.281732291667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45959.281732291667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45959.281732291667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45959.281732291667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45959.281732291667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45959.281732291667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45959.281732291667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45959.281732291667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45959.281732291667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45959.281732291667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45959.281732291667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45959.281732291667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45959.281732291667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45959.281732291667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45959.281732291667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45959.281732291667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45959.281732291667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45959.281732291667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45959.281732291667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45959.281732291667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45959.281732291667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45959.281732291667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45959.281732291667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45959.281732291667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45959.281732291667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45959.281732291667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45959.281732291667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45959.281732291667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45959.281732291667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45959.281732291667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45959.281732291667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45959.281732291667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45959.281732291667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45959.281732291667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45959.281732291667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45959.281732291667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45959.281732291667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45959.281732291667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45959.281732291667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45959.281732291667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45959.281732291667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45959.281732291667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45959.281732291667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45959.281732291667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45959.281732291667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45959.281732291667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45959.281732291667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45959.281732291667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45959.281732291667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45959.281732291667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45959.281732291667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45959.281732291667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45959.281732291667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45959.281732291667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45959.281732291667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45959.281732291667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45959.281732291667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45959.281732291667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45959.281732291667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45959.281732291667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45959.281732291667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45959.281732291667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45959.281732291667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45959.281732291667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45959.281732291667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45959.281732291667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45959.281732291667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45959.281732291667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45959.281732291667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45959.281732291667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45959.281732291667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45959.281732291667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45959.281732291667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45959.281732291667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45959.281732291667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45959.281732291667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45959.281732291667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45959.281732291667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45959.281732291667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45959.281732291667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45959.281732291667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45959.281732291667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45959.281732291667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45959.281732291667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45959.281732291667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45959.281732291667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45959.281732291667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45959.281732291667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45959.281732291667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45959.281732291667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45959.281732291667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45959.281732291667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45959.281732291667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45959.281732291667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45959.281732291667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45959.281732291667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45959.281732291667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45959.281732291667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45959.281732291667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45959.281732291667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45959.281732291667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45959.281732291667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45959.281732291667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45959.281732291667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45959.281732291667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45959.281732291667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45959.281732291667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45959.281732291667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45959.281732291667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45959.281732291667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45959.281732291667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45959.281732291667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45959.281732291667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45959.281732291667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45959.281732291667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45959.281732291667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45959.281732291667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45959.281732291667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45959.281732291667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45959.281732291667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45959.281732291667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45959.281732291667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45959.281732291667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45959.281732291667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45959.281732291667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45959.281732291667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45959.281732291667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45959.281732291667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45959.281732291667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45959.281732291667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45959.281732291667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45959.281732291667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45959.281732291667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45959.281732291667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45959.281732291667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45959.281732291667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45959.281732291667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45959.281732291667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45959.281732291667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45959.281732291667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45959.281732291667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45959.281732291667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45959.281732291667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45959.281732291667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45959.281732291667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45959.281732291667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45959.281732291667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45959.281732291667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45959.281732291667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45959.281732291667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45959.281732291667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45959.281732291667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45959.281732291667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45959.281732291667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45959.281732291667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45959.281732291667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45959.281732291667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45959.281732291667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45959.281732291667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45959.281732291667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45959.281732291667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45959.281732291667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45959.281732291667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45959.281732291667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45959.281732291667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45959.281732291667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45959.281732291667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45959.281732291667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45959.281732291667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45959.281732291667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45959.281732291667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45959.281732291667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45959.281732291667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45959.281732291667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45959.281732291667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45959.281732291667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45959.281732291667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45959.281732291667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45959.281732291667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45959.281732291667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45959.281732291667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45959.281732291667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45959.281732291667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45959.281732291667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45959.281732291667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45959.281732291667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45959.281732291667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45959.281732291667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45959.281732291667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45959.281732291667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45959.281732291667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45959.281732291667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45959.281732291667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45959.281732291667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45959.281732291667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45959.281732291667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45959.281732291667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45959.281732291667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45959.281732291667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45959.281732291667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45959.281732291667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45959.281732291667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45959.281732291667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45959.281732291667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45959.281732291667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45959.281732291667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45959.281732291667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45959.281732291667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45959.281732291667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45959.281732291667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45959.281732291667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45959.281732291667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45959.281732291667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45959.281732291667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45959.281732291667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45959.281732291667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45959.281732291667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45959.281732291667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45959.281732291667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45959.281732291667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45959.281732291667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45959.281732291667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45959.281732291667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45959.281732291667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45959.281732291667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45959.281732291667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45959.281732291667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45959.281732291667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45959.281732291667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45959.281732291667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45959.281732291667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45959.281732291667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45959.281732291667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45959.281732291667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45959.281732291667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45959.281732291667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45959.281732291667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45959.281732291667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45959.281732291667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45959.281732291667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45959.281732291667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45959.281732291667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45959.281732291667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45959.281732291667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45959.281732291667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45959.281732291667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45959.281732291667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45959.281732291667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45959.281732291667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45959.281732291667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45959.281732291667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45959.281732291667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45959.281732291667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45959.281732291667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45959.281732291667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45959.281732291667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45959.281732291667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45959.281732291667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45959.281732291667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45959.281732291667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45959.281732291667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45959.281732291667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45959.281732291667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45959.281732291667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45959.281732291667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45959.281732291667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45959.281732291667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45959.281732291667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45959.281732291667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45959.281732291667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45959.281732291667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45959.281732291667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45959.281732291667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45959.281732291667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45959.281732291667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45959.281732291667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45959.281732291667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45959.281732291667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45959.281732291667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45959.281732291667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45959.281732291667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45959.281732291667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45959.281732291667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45959.281732291667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45959.281732291667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45959.281732291667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45959.281732291667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45959.281732291667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45959.281732291667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45959.281732291667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45959.281732291667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45959.281732291667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45959.281732291667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45959.281732291667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45959.281732291667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45959.281732291667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45959.281732291667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45959.281732291667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45959.281732291667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45959.281732291667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45959.281732291667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45959.281732291667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45959.281732291667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45959.281732291667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45959.281732291667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45959.281732291667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45959.281732291667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45959.281732291667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45959.281732291667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45959.281732291667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45959.281732291667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45959.281732291667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45959.281732291667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45959.281732291667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45959.281732291667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45959.281732291667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45959.281732291667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45959.281732291667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45959.281732291667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45959.281732291667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45959.281732291667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45959.281732291667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45959.281732291667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45959.281732291667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45959.281732291667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45959.281732291667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45959.281732291667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45959.281732291667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45959.281732291667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45959.281732291667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45959.281732291667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45959.281732291667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45959.281732291667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45959.281732291667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45959.281732291667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45959.281732291667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45959.281732291667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45959.281732291667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45959.281732291667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45959.281732291667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45959.281732291667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45959.281732291667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45959.281732291667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45959.281732291667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45959.281732291667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45959.281732291667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45959.281732291667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45959.281732291667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45959.281732291667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45959.281732291667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45959.281732291667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45959.281732291667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45959.281732291667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45959.281732291667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45959.281732291667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45959.281732291667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45959.281732291667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45959.281732291667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45959.281732291667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45959.281732291667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45959.281732291667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45959.281732291667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45959.281732291667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45959.281732291667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45959.281732291667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45959.281732291667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45959.281732291667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45959.281732291667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45959.281732291667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45959.281732291667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45959.281732291667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45959.281732291667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45959.281732291667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45959.281732291667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45959.281732291667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45959.281732291667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45959.281732291667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45959.281732291667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45959.281732291667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45959.281732291667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45959.281732291667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45959.281732291667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45959.281732291667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45959.281732291667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45959.281732291667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45959.281732291667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45959.281732291667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45959.281732291667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45959.281732291667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45959.281732291667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45959.281732291667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45959.281732291667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45959.281732291667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45959.281732291667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45959.281732291667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45959.281732291667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45959.281732291667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45959.281732291667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45959.281732291667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45959.281732291667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45959.281732291667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45959.281732291667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45959.281732291667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45959.281732291667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45959.281732291667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45959.281732291667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45959.281732291667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45959.281732291667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45959.281732291667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45959.281732291667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45959.281732291667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45959.281732291667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45959.281732291667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45959.281732291667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45959.281732291667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45959.281732291667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45959.281732291667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45959.281732291667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45959.281732291667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45959.281732291667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45959.281732291667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45959.281732291667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45959.281732291667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45959.281732291667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45959.281732291667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45959.281732291667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45959.281732291667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45959.281732291667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45959.281732291667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45959.281732291667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45959.281732291667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45959.281732291667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45959.281732291667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45959.281732291667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45959.281732291667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45959.281732291667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45959.281732291667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45959.281732291667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45959.281732291667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45959.281732291667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45959.281732291667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45959.281732291667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45959.281732291667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45959.281732291667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45959.281732291667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45959.281732291667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45959.281732291667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45959.281732291667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45959.281732291667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45959.281732291667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45959.281732291667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45959.281732291667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45959.281732291667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45959.281732291667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45959.281732291667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45959.281732291667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45959.281732291667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45959.281732291667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45959.281732291667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45959.281732291667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45959.281732291667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45959.281732291667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45959.281732291667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45959.281732291667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45959.281732291667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45959.281732291667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45959.281732291667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45959.281732291667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45959.281732291667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45959.281732291667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45959.281732291667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45959.281732291667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45959.281732291667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45959.281732291667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45959.281732291667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45959.281732291667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45959.281732291667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45959.281732291667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45959.281732291667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45959.281732291667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45959.281732291667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45959.281732291667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45959.281732291667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45959.281732291667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45959.281732291667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45959.281732291667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45959.281732291667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45959.281732291667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45959.281732291667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45959.281732291667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45959.281732291667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45959.281732291667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45959.281732291667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45959.281732291667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45959.281732291667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45959.281732291667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45959.281732291667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45959.281732291667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45959.281732291667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45959.281732291667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45959.281732291667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45959.281732291667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45959.281732291667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45959.281732291667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45959.281732291667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45959.281732291667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45959.281732291667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45959.281732291667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45959.281732291667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45959.281732291667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45959.281732291667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45959.281732291667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45959.281732291667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45959.281732291667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45959.281732291667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45959.281732291667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45959.281732291667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45959.281732291667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45959.281732291667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45959.281732291667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45959.281732291667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45959.281732291667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45959.281732291667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45959.281732291667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45959.281732291667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45959.281732291667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45959.281732291667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45959.281732291667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45959.281732291667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45959.281732291667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45959.281732291667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45959.281732291667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45959.281732291667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45959.281732291667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45959.281732291667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45959.281732291667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45959.281732291667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45959.281732291667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45959.281732291667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45959.281732291667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45959.281732291667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45959.281732291667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45959.281732291667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45959.281732291667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45959.281732291667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45959.281732291667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45959.281732291667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45959.281732291667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45959.281732291667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45959.281732291667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45959.281732291667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45959.281732291667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45959.281732291667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45959.281732291667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45959.281732291667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45959.281732291667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45959.281732291667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45959.281732291667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45959.281732291667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45959.281732291667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45959.281732291667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45959.281732291667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45959.281732291667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45959.281732291667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45959.281732291667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45959.281732291667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45959.281732291667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45959.281732291667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45959.281732291667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45959.281732291667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45959.281732291667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45959.281732291667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45959.281732291667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45959.281732291667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45959.281732291667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45959.281732291667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45959.281732291667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45959.281732291667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45959.281732291667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45959.281732291667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45959.281732291667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45959.281732291667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45959.281732291667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45959.281732291667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45959.281732291667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45959.281732291667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45959.281732291667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45959.281732291667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45959.281732291667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45959.281732291667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45959.281732291667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45959.281732291667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45959.281732291667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45959.281732291667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45959.281732291667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45959.281732291667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45959.281732291667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45959.281732291667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45959.281732291667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45959.281732291667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45959.281732291667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45959.281732291667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45959.281732291667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45959.281732291667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45959.281732291667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45959.281732291667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45959.281732291667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45959.281732291667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45959.281732291667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45959.281732291667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45959.281732291667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45959.281732291667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45959.281732291667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45959.281732291667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45959.281732291667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45959.281732291667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45959.281732291667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45959.281732291667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45959.281732291667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45959.281732291667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45959.281732291667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45959.281732291667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45959.281732291667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45959.281732291667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45959.281732291667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45959.281732291667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45959.281732291667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45959.281732291667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45959.281732291667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45959.281732291667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45959.281732291667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45959.281732291667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45959.281732291667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45959.281732291667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45959.281732291667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45959.281732291667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45959.281732291667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45959.281732291667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45959.281732291667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45959.281732291667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45959.281732291667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45959.281732291667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45959.281732291667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45959.281732291667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45959.281732291667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45959.281732291667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45959.281732291667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45959.281732291667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45959.281732291667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45959.281732291667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45959.281732291667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45959.281732291667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45959.281732291667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45959.281732291667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45959.281732291667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45959.281732291667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45959.281732291667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45959.281732291667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45959.281732291667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45959.281732291667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45959.281732291667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45959.281732291667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45959.281732291667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45959.281732291667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45959.281732291667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45959.281732291667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45959.281732291667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45959.281732291667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45959.281732291667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45959.281732291667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45959.281732291667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45959.281732291667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45959.281732291667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45959.281732291667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45959.281732291667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45959.281732291667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45959.281732291667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45959.281732291667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45959.281732291667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45959.281732291667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45959.281732291667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45959.281732291667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45959.281732291667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45959.281732291667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45959.281732291667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45959.281732291667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45959.281732291667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45959.281732291667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45959.281732291667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45959.281732291667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45959.281732291667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45959.281732291667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45959.281732291667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45959.281732291667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45959.281732291667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45959.281732291667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45959.281732291667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45959.281732291667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45959.281732291667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45959.281732291667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45959.281732291667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45959.281732291667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45959.281732291667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45959.281732291667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45959.281732291667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45959.281732291667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45959.281732291667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45959.281732291667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45959.281732291667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45959.281732291667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45959.281732291667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45959.281732291667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45959.281732291667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45959.281732291667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45959.281732291667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45959.281732291667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45959.281732291667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45959.281732291667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45959.281732291667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45959.281732291667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45959.281732291667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45959.281732291667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45959.281732291667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45959.281732291667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45959.281732291667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45959.281732291667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45959.281732291667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45959.281732291667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45959.281732291667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45959.281732291667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45959.281732291667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45959.281732291667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45959.281732291667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45959.281732291667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45959.281732291667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45959.281732291667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45959.281732291667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45959.281732291667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45959.281732291667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45959.281732291667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45959.281732291667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45959.281732291667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45959.281732291667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45959.281732291667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45959.281732291667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45959.281732291667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45959.281732291667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45959.281732291667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45959.281732291667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45959.281732291667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45959.281732291667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45959.281732291667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45959.281732291667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45959.281732291667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45959.281732291667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45959.281732291667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45959.281732291667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45959.281732291667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45959.281732291667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45959.281732291667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45959.281732291667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45959.281732291667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45959.281732291667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45959.281732291667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45959.281732291667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45959.281732291667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45959.281732291667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45959.281732291667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45959.281732291667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45959.281732291667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45959.281732291667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45959.281732291667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45959.281732291667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45959.281732291667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45959.281732291667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45959.281732291667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45959.281732291667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45959.281732291667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45959.281732291667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45959.281732291667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45959.281732291667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45959.281732291667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45959.281732291667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45959.281732291667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45959.281732291667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45959.281732291667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45959.281732291667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45959.281732291667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45959.281732291667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45959.281732291667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45959.281732291667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45959.281732291667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45959.281732291667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45959.281732291667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45959.281732291667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45959.281732291667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45959.281732291667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45959.281732291667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45959.281732291667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45959.281732291667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45959.281732291667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45959.281732291667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45959.281732291667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45959.281732291667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45959.281732291667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45959.281732291667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45959.281732291667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45959.281732291667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45959.281732291667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45959.281732291667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45959.281732291667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45959.281732291667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45959.281732291667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45959.281732291667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45959.281732291667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45959.281732291667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45959.281732291667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45959.281732291667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45959.281732291667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45959.281732291667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45959.281732291667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45959.281732291667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45959.281732291667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45959.281732291667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45959.281732291667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45959.281732291667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45959.281732291667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45959.281732291667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45959.281732291667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45959.281732291667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45959.281732291667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45959.281732291667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45959.281732291667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45959.281732291667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45959.281732291667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45959.281732291667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45959.281732291667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45959.281732291667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45959.281732291667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45959.281732291667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45959.281732291667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45959.281732291667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45959.281732291667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45959.281732291667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45959.281732291667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45959.281732291667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45959.281732291667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45959.281732291667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45959.281732291667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45959.281732291667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45959.281732291667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45959.281732291667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45959.281732291667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45959.281732291667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45959.281732291667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45959.281732291667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45959.281732291667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45959.281732291667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45959.281732291667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45959.281732291667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45959.281732291667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45959.281732291667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45959.281732291667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45959.281732291667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45959.281732291667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45959.281732291667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45959.281732291667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45959.281732291667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45959.281732291667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45959.281732291667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45959.281732291667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45959.281732291667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45959.281732291667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45959.281732291667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45959.281732291667</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255.80101469907095</v>
      </c>
      <c r="H2" s="99">
        <v>45703.474768518521</v>
      </c>
      <c r="I2" s="99" t="str">
        <f>IFERROR(VLOOKUP(D2,DB!A:F,6,0),"")</f>
        <v>SCECO</v>
      </c>
      <c r="J2" s="99" t="str">
        <f>IFERROR(VLOOKUP(D2,DB!A:G,7,0),"")</f>
        <v>Dead</v>
      </c>
      <c r="K2" s="101" t="s">
        <v>39118</v>
      </c>
      <c r="L2" s="94" t="str">
        <f>IFERROR(VLOOKUP(D2,DB!A:I,9,0),"")</f>
        <v>Latis</v>
      </c>
    </row>
    <row r="3" spans="1:16" ht="33.75" customHeight="1">
      <c r="A3" s="119" t="s">
        <v>39119</v>
      </c>
      <c r="B3" s="119" t="str">
        <f>IFERROR(VLOOKUP(D3,DB!A:K,11,0),"")</f>
        <v>R4</v>
      </c>
      <c r="C3" s="120">
        <v>1</v>
      </c>
      <c r="D3" s="94" t="s">
        <v>28045</v>
      </c>
      <c r="E3" s="98" t="s">
        <v>39021</v>
      </c>
      <c r="F3" s="123">
        <v>45958.875694444447</v>
      </c>
      <c r="G3" s="124">
        <f ca="1">IFERROR(NOW()-F3,"")</f>
        <v>0.40603784722043201</v>
      </c>
      <c r="H3" s="123">
        <v>45958.746076388888</v>
      </c>
      <c r="I3" s="119" t="str">
        <f>IFERROR(VLOOKUP(D3,DB!A:F,6,0),"")</f>
        <v>SCECO</v>
      </c>
      <c r="J3" s="119" t="str">
        <f>IFERROR(VLOOKUP(D3,DB!A:G,7,0),"")</f>
        <v>Dead</v>
      </c>
      <c r="K3" s="125" t="s">
        <v>39120</v>
      </c>
      <c r="L3" s="121" t="str">
        <f>IFERROR(VLOOKUP(D3,DB!A:I,9,0),"")</f>
        <v>Latis</v>
      </c>
    </row>
    <row r="4" spans="1:16" ht="33" customHeight="1">
      <c r="A4" s="119" t="s">
        <v>39121</v>
      </c>
      <c r="B4" s="119" t="str">
        <f>IFERROR(VLOOKUP(D4,DB!A:K,11,0),"")</f>
        <v>R4</v>
      </c>
      <c r="C4" s="120">
        <v>1</v>
      </c>
      <c r="D4" s="94" t="s">
        <v>30476</v>
      </c>
      <c r="E4" s="98" t="s">
        <v>39021</v>
      </c>
      <c r="F4" s="123">
        <v>45958.924305555556</v>
      </c>
      <c r="G4" s="124">
        <f ca="1">IFERROR(NOW()-F4,"")</f>
        <v>0.35742673611093778</v>
      </c>
      <c r="H4" s="123">
        <v>45958.887465277781</v>
      </c>
      <c r="I4" s="119" t="str">
        <f>IFERROR(VLOOKUP(D4,DB!A:F,6,0),"")</f>
        <v>SCECO</v>
      </c>
      <c r="J4" s="119" t="str">
        <f>IFERROR(VLOOKUP(D4,DB!A:G,7,0),"")</f>
        <v>In progress</v>
      </c>
      <c r="K4" s="125" t="s">
        <v>39122</v>
      </c>
      <c r="L4" s="121" t="str">
        <f>IFERROR(VLOOKUP(D4,DB!A:I,9,0),"")</f>
        <v>Latis</v>
      </c>
    </row>
    <row r="5" spans="1:16" ht="15" customHeight="1">
      <c r="A5" s="119" t="s">
        <v>39123</v>
      </c>
      <c r="B5" s="119" t="str">
        <f>IFERROR(VLOOKUP(D5,DB!A:K,11,0),"")</f>
        <v>R4</v>
      </c>
      <c r="C5" s="120">
        <v>1</v>
      </c>
      <c r="D5" s="121" t="s">
        <v>29919</v>
      </c>
      <c r="E5" s="98" t="s">
        <v>39021</v>
      </c>
      <c r="F5" s="123">
        <v>45959.229861111111</v>
      </c>
      <c r="G5" s="124">
        <f ca="1">IFERROR(NOW()-F5,"")</f>
        <v>5.1871180556190666E-2</v>
      </c>
      <c r="H5" s="123">
        <v>45959.224282407406</v>
      </c>
      <c r="I5" s="119" t="str">
        <f>IFERROR(VLOOKUP(D5,DB!A:F,6,0),"")</f>
        <v>SCECO</v>
      </c>
      <c r="J5" s="119" t="str">
        <f>IFERROR(VLOOKUP(D5,DB!A:G,7,0),"")</f>
        <v>Good+Vandalized</v>
      </c>
      <c r="K5" s="125" t="s">
        <v>39124</v>
      </c>
      <c r="L5" s="121" t="str">
        <f>IFERROR(VLOOKUP(D5,DB!A:I,9,0),"")</f>
        <v>Latis</v>
      </c>
    </row>
    <row r="6" spans="1:16" ht="15" customHeight="1">
      <c r="A6" s="119"/>
      <c r="B6" s="119" t="str">
        <f>IFERROR(VLOOKUP(D6,DB!A:K,11,0),"")</f>
        <v/>
      </c>
      <c r="C6" s="120"/>
      <c r="D6" s="94"/>
      <c r="E6" s="98"/>
      <c r="F6" s="123"/>
      <c r="G6" s="124">
        <f ca="1">IFERROR(NOW()-F6,"")</f>
        <v>45959.281732291667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45959.281732291667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45959.281732291667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45959.281732291667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45959.281732291667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45959.281732291667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45959.281732291667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45959.281732291667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45959.281732291667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45959.281732291667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45959.281732291667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45959.281732291667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45959.281732291667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45959.281732291667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45959.281732291667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45959.281732291667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45959.281732291667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45959.281732291667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45959.281732291667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45959.281732291667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45959.281732291667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45959.281732291667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45959.281732291667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45959.281732291667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45959.281732291667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45959.281732291667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45959.281732291667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45959.281732291667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45959.281732291667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45959.281732291667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45959.281732291667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45959.281732291667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45959.281732291667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45959.281732291667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45959.281732291667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45959.281732291667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45959.281732291667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45959.281732291667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45959.281732291667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45959.281732291667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45959.281732291667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45959.281732291667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45959.281732291667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45959.281732291667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45959.281732291667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45959.281732291667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45959.281732291667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45959.281732291667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45959.281732291667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45959.281732291667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45959.281732291667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45959.281732291667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45959.281732291667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45959.281732291667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45959.281732291667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45959.281732291667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45959.281732291667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45959.281732291667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45959.281732291667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45959.281732291667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45959.281732291667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45959.281732291667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45959.281732291667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45959.281732291667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45959.281732291667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45959.281732291667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45959.281732291667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45959.281732291667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45959.281732291667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45959.281732291667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45959.281732291667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45959.281732291667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45959.281732291667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45959.281732291667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45959.281732291667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45959.281732291667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45959.281732291667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45959.281732291667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45959.281732291667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45959.281732291667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45959.281732291667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45959.281732291667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45959.281732291667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45959.281732291667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45959.281732291667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45959.281732291667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45959.281732291667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45959.281732291667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45959.281732291667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45959.281732291667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45959.281732291667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45959.281732291667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45959.281732291667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45959.281732291667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45959.281732291667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45959.281732291667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45959.281732291667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45959.281732291667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45959.281732291667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45959.281732291667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45959.281732291667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45959.281732291667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45959.281732291667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45959.281732291667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45959.281732291667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45959.281732291667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45959.281732291667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45959.281732291667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45959.281732291667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45959.281732291667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45959.281732291667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45959.281732291667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45959.281732291667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45959.281732291667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45959.281732291667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45959.281732291667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45959.281732291667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45959.281732291667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45959.281732291667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45959.281732291667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45959.281732291667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45959.281732291667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45959.281732291667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45959.281732291667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45959.281732291667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45959.281732291667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45959.281732291667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45959.281732291667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45959.281732291667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45959.281732291667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45959.281732291667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45959.281732291667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45959.281732291667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45959.281732291667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45959.281732291667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45959.281732291667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45959.281732291667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45959.281732291667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45959.281732291667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45959.281732291667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45959.281732291667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45959.281732291667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45959.281732291667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45959.281732291667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45959.281732291667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45959.281732291667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45959.281732291667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45959.281732291667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45959.281732291667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45959.281732291667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45959.281732291667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45959.281732291667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45959.281732291667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45959.281732291667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45959.281732291667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45959.281732291667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45959.281732291667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45959.281732291667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45959.281732291667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45959.281732291667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45959.281732291667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45959.281732291667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45959.281732291667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45959.281732291667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45959.281732291667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45959.281732291667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45959.281732291667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45959.281732291667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45959.281732291667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45959.281732291667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45959.281732291667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45959.281732291667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45959.281732291667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45959.281732291667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45959.281732291667</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45959.281732291667</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tabSelected="1" workbookViewId="0">
      <selection activeCell="D18" sqref="D1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67.449672106478829</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39104</v>
      </c>
      <c r="F3" s="38">
        <v>45926.188877314817</v>
      </c>
      <c r="G3" s="144">
        <f t="shared" ref="G3" ca="1" si="0">IFERROR(NOW()-F3,"")</f>
        <v>33.092854976850504</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39104</v>
      </c>
      <c r="F4" s="153">
        <v>45948.661111111112</v>
      </c>
      <c r="G4" s="154">
        <f ca="1">IFERROR(NOW()-F4,"")</f>
        <v>10.620621180554735</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0.19343368055706378</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45959.281732291667</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45959.281732291667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45959.281732291667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45959.281732291667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45959.281732291667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45959.281732291667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45959.281732291667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45959.281732291667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45959.281732291667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45959.281732291667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45959.281732291667</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45959.281732291667</v>
      </c>
      <c r="H17" s="153"/>
      <c r="I17" s="152" t="str">
        <f>IFERROR(VLOOKUP(D17,DB!A:F,6,0),"")</f>
        <v/>
      </c>
      <c r="J17" s="152" t="str">
        <f>IFERROR(VLOOKUP(D17,DB!A:G,7,0),"")</f>
        <v/>
      </c>
      <c r="K17" s="152"/>
      <c r="L17" s="152" t="str">
        <f>IFERROR(VLOOKUP(D17,DB!A:I,9,0),"")</f>
        <v/>
      </c>
    </row>
    <row r="18" spans="1:12" ht="15.75">
      <c r="A18" s="152"/>
      <c r="B18" s="152" t="str">
        <f>IFERROR(VLOOKUP(D18,DB!A:K,11,0),"")</f>
        <v/>
      </c>
      <c r="C18" s="152"/>
      <c r="D18" s="177"/>
      <c r="E18" s="152"/>
      <c r="F18" s="153"/>
      <c r="G18" s="154">
        <f ca="1">IFERROR(NOW()-F18,"")</f>
        <v>45959.281732291667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45959.281732291667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45959.281732291667</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45959.281732291667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45959.281732291667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45959.281732291667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45959.281732291667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45959.281732291667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45959.281732291667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45959.281732291667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45959.281732291667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45959.281732291667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45959.281732291667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45959.281732291667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45959.281732291667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45959.281732291667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45959.281732291667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45959.281732291667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45959.281732291667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45959.281732291667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45959.281732291667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45959.281732291667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45959.281732291667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45959.281732291667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45959.281732291667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45959.281732291667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45959.281732291667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45959.281732291667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45959.281732291667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45959.281732291667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45959.281732291667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45959.281732291667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45959.281732291667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45959.281732291667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45959.281732291667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45959.281732291667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45959.281732291667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45959.281732291667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45959.281732291667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45959.281732291667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45959.281732291667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45959.281732291667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45959.281732291667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45959.281732291667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45959.281732291667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45959.281732291667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45959.281732291667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45959.281732291667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45959.281732291667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45959.281732291667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45959.281732291667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45959.281732291667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45959.281732291667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45959.281732291667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45959.281732291667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45959.281732291667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45959.281732291667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45959.281732291667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45959.281732291667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45959.281732291667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45959.281732291667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45959.281732291667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45959.281732291667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45959.281732291667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45959.281732291667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45959.281732291667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45959.281732291667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45959.281732291667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45959.281732291667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45959.281732291667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45959.281732291667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45959.281732291667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45959.281732291667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45959.281732291667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45959.281732291667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45959.281732291667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45959.281732291667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45959.281732291667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45959.281732291667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45959.281732291667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45959.281732291667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45959.281732291667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45959.281732291667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45959.281732291667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45959.281732291667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45959.281732291667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45959.281732291667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45959.281732291667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45959.281732291667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45959.281732291667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45959.281732291667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45959.281732291667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45959.281732291667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45959.281732291667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45959.281732291667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45959.281732291667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45959.281732291667</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45959.281732291667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45959.281732291667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45959.281732291667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45959.281732291667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45959.281732291667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45959.281732291667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45959.281732291667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45959.281732291667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45959.281732291667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45959.281732291667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45959.281732291667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45959.281732291667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45959.281732291667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45959.281732291667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45959.281732291667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45959.281732291667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45959.281732291667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45959.281732291667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45959.281732291667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45959.281732291667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45959.281732291667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45959.281732291667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45959.281732291667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45959.281732291667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45959.281732291667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45959.281732291667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45959.281732291667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45959.281732291667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45959.281732291667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45959.281732291667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45959.281732291667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45959.281732291667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45959.281732291667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45959.281732291667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45959.281732291667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45959.281732291667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45959.281732291667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45959.281732291667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45959.281732291667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45959.281732291667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45959.281732291667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45959.281732291667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45959.281732291667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45959.281732291667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45959.281732291667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45959.281732291667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45959.281732291667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45959.281732291667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45959.281732291667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45959.281732291667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45959.281732291667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45959.281732291667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45959.281732291667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45959.281732291667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45959.281732291667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45959.281732291667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45959.281732291667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45959.281732291667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45959.281732291667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45959.281732291667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45959.281732291667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45959.281732291667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45959.281732291667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45959.281732291667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45959.281732291667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45959.281732291667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45959.281732291667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45959.281732291667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45959.281732291667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45959.281732291667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45959.281732291667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45959.281732291667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45959.281732291667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45959.281732291667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45959.281732291667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45959.281732291667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45959.281732291667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45959.281732291667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45959.281732291667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45959.281732291667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45959.281732291667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45959.281732291667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45959.281732291667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45959.281732291667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45959.281732291667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45959.281732291667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45959.281732291667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45959.281732291667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45959.281732291667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45959.281732291667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45959.281732291667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45959.281732291667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45959.281732291667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45959.281732291667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45959.281732291667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45959.281732291667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45959.281732291667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45959.281732291667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45959.281732291667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45959.281732291667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45959.281732291667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45959.281732291667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45959.281732291667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45959.281732291667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45959.281732291667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45959.281732291667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45959.281732291667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45959.281732291667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45959.281732291667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45959.281732291667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45959.281732291667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45959.281732291667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45959.281732291667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45959.281732291667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45959.281732291667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45959.281732291667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45959.281732291667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45959.281732291667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45959.281732291667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45959.281732291667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45959.281732291667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45959.281732291667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45959.281732291667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45959.281732291667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45959.281732291667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45959.281732291667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45959.281732291667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45959.281732291667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45959.281732291667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45959.281732291667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45959.281732291667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45959.281732291667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45959.281732291667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45959.281732291667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45959.281732291667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45959.281732291667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45959.281732291667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45959.281732291667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45959.281732291667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45959.281732291667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45959.281732291667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45959.281732291667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45959.281732291667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45959.281732291667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45959.281732291667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45959.281732291667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45959.281732291667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45959.281732291667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45959.281732291667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45959.281732291667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45959.281732291667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45959.281732291667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45959.281732291667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45959.281732291667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45959.281732291667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45959.281732291667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45959.281732291667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45959.281732291667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45959.281732291667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45959.281732291667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45959.281732291667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45959.281732291667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45959.281732291667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45959.281732291667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45959.281732291667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45959.281732291667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45959.281732291667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45959.281732291667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45959.281732291667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45959.281732291667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45959.281732291667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45959.281732291667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45959.281732291667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45959.281732291667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45959.281732291667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45959.281732291667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45959.281732291667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45959.281732291667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45959.281732291667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45959.281732291667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45959.281732291667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45959.281732291667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45959.281732291667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45959.281732291667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45959.281732291667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45959.281732291667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45959.281732291667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45959.281732291667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45959.281732291667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45959.281732291667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45959.281732291667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45959.281732291667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45959.281732291667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45959.281732291667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45959.281732291667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45959.281732291667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45959.281732291667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45959.281732291667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45959.281732291667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45959.281732291667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45959.281732291667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45959.281732291667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45959.281732291667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45959.281732291667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45959.281732291667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45959.281732291667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45959.281732291667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45959.281732291667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45959.281732291667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45959.281732291667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45959.281732291667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45959.281732291667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45959.281732291667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45959.281732291667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45959.281732291667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45959.281732291667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45959.281732291667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45959.281732291667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45959.281732291667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45959.281732291667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45959.281732291667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45959.281732291667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45959.281732291667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45959.281732291667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45959.281732291667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45959.281732291667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45959.281732291667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45959.281732291667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45959.281732291667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45959.281732291667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45959.281732291667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45959.281732291667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45959.281732291667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45959.281732291667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45959.281732291667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45959.281732291667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45959.281732291667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45959.281732291667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45959.281732291667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45959.281732291667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45959.281732291667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45959.281732291667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45959.281732291667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45959.281732291667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45959.281732291667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45959.281732291667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45959.281732291667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45959.281732291667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45959.281732291667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45959.281732291667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45959.281732291667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45959.281732291667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45959.281732291667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45959.281732291667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45959.281732291667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45959.281732291667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45959.281732291667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45959.281732291667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45959.281732291667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45959.281732291667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45959.281732291667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45959.281732291667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45959.281732291667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45959.281732291667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45959.281732291667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45959.281732291667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45959.281732291667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45959.281732291667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45959.281732291667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45959.281732291667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45959.281732291667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45959.281732291667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45959.281732291667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45959.281732291667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45959.281732291667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45959.281732291667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45959.281732291667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45959.281732291667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45959.281732291667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45959.281732291667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45959.281732291667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45959.281732291667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45959.281732291667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45959.281732291667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45959.281732291667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45959.281732291667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45959.281732291667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45959.281732291667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45959.281732291667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45959.281732291667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45959.281732291667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45959.281732291667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45959.281732291667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45959.281732291667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45959.281732291667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45959.281732291667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45959.281732291667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45959.281732291667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45959.281732291667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45959.281732291667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45959.281732291667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45959.281732291667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45959.281732291667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45959.281732291667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45959.281732291667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45959.281732291667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45959.281732291667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45959.281732291667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45959.281732291667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45959.281732291667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45959.281732291667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45959.281732291667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45959.281732291667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45959.281732291667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45959.281732291667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45959.281732291667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45959.281732291667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45959.281732291667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45959.281732291667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45959.281732291667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45959.281732291667</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1"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1" t="s">
        <v>39133</v>
      </c>
      <c r="B2" s="172" t="str">
        <f>IFERROR(VLOOKUP(D2,DB!A:K,11,0),"")</f>
        <v>R6</v>
      </c>
      <c r="C2" s="173">
        <v>1</v>
      </c>
      <c r="D2" s="172" t="s">
        <v>34919</v>
      </c>
      <c r="E2" s="106" t="s">
        <v>39021</v>
      </c>
      <c r="F2" s="174">
        <v>45958.779328703706</v>
      </c>
      <c r="G2" s="116">
        <f ca="1">IFERROR(NOW()-F2,"-")</f>
        <v>0.50240358796145301</v>
      </c>
      <c r="H2" s="174">
        <v>45958.773611111108</v>
      </c>
      <c r="I2" s="172" t="str">
        <f>IFERROR(VLOOKUP(D2,DB!A:F,6,0),"")</f>
        <v>Generator-SG</v>
      </c>
      <c r="J2" s="172" t="str">
        <f>IFERROR(VLOOKUP(D2,DB!A:G,7,0),"")</f>
        <v>Vandalized</v>
      </c>
      <c r="K2" s="175" t="s">
        <v>39134</v>
      </c>
      <c r="L2" s="176" t="str">
        <f>IFERROR(VLOOKUP(D2,DB!A:I,9,0),"")</f>
        <v>Latis</v>
      </c>
      <c r="M2" s="170"/>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c r="E3" s="106"/>
      <c r="F3" s="107"/>
      <c r="G3" s="77">
        <f ca="1">IFERROR(NOW()-F3,"-")</f>
        <v>45959.281732291667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45959.281732291667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45959.281732291667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45959.281732291667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45959.281732291667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45959.281732291667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45959.281732291667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45959.281732291667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45959.281732291667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45959.281732291667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45959.281732291667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45959.281732291667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45959.281732291667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45959.281732291667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45959.281732291667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45959.281732291667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45959.281732291667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45959.281732291667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45959.281732291667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45959.281732291667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45959.281732291667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45959.281732291667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45959.281732291667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45959.281732291667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45959.281732291667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45959.281732291667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45959.281732291667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45959.281732291667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45959.281732291667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45959.281732291667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45959.281732291667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45959.281732291667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45959.281732291667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45959.281732291667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45959.281732291667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45959.281732291667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45959.281732291667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45959.281732291667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45959.281732291667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45959.281732291667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45959.281732291667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45959.281732291667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45959.281732291667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45959.281732291667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45959.281732291667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45959.281732291667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45959.281732291667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45959.281732291667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45959.281732291667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45959.281732291667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45959.281732291667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45959.281732291667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45959.281732291667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45959.281732291667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45959.281732291667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45959.281732291667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45959.281732291667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45959.281732291667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45959.281732291667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45959.281732291667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45959.281732291667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45959.281732291667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45959.281732291667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45959.281732291667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45959.281732291667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45959.281732291667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45959.281732291667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45959.281732291667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45959.281732291667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45959.281732291667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45959.281732291667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45959.281732291667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45959.281732291667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45959.281732291667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45959.281732291667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45959.281732291667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45959.281732291667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45959.281732291667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45959.281732291667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45959.281732291667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45959.281732291667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45959.281732291667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45959.281732291667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45959.281732291667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45959.281732291667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45959.281732291667</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2025-10-29T03:47:38Z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