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8" documentId="120_S{2AC9BD13-BADA-5192-A53E-5A8FF88502F6}" xr6:coauthVersionLast="47" xr6:coauthVersionMax="47" xr10:uidLastSave="{C3D6D51B-6E0B-4CF6-9C1D-320CBA7CE22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9" l="1"/>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<sst xmlns="http://schemas.openxmlformats.org/spreadsheetml/2006/main" count="180311" uniqueCount="39138">
  <si>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</si>
  <si>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</si>
  <si>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</si>
  <si>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</si>
  <si>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</si>
  <si>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</si>
  <si>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</si>
  <si>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</si>
  <si>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</si>
  <si>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</si>
  <si>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</si>
  <si>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</si>
  <si>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</si>
  <si>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</si>
  <si>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</si>
  <si>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</si>
  <si>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</si>
  <si>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</si>
  <si>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</si>
  <si>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</si>
  <si>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</si>
  <si>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</si>
  <si>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</si>
  <si>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</si>
  <si>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</si>
  <si>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</si>
  <si>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</si>
  <si>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</si>
  <si>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</si>
  <si>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</si>
  <si>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</si>
  <si>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</si>
  <si>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</si>
  <si>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</si>
  <si>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</si>
  <si>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</si>
  <si>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</si>
  <si>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</si>
  <si>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</si>
  <si>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</si>
  <si>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</si>
  <si>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</si>
  <si>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</si>
  <si>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</si>
  <si>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</si>
  <si>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</si>
  <si>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</si>
  <si>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</si>
  <si>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</si>
  <si>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</si>
  <si>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</si>
  <si>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</si>
  <si>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</si>
  <si>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</si>
  <si>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</si>
  <si>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</si>
  <si>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</si>
  <si>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</si>
  <si>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</si>
  <si>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</si>
  <si>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</si>
  <si>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</si>
  <si>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</si>
  <si>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</si>
  <si>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</si>
  <si>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</si>
  <si>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</si>
  <si>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</si>
  <si>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</si>
  <si>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</si>
  <si>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</si>
  <si>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</si>
  <si>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</si>
  <si>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</si>
  <si>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</si>
  <si>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</si>
  <si>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</si>
  <si>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</si>
  <si>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</si>
  <si>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</si>
  <si>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</si>
  <si>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</si>
  <si>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</si>
  <si>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</si>
  <si>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</si>
  <si>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</si>
  <si>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</si>
  <si>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</si>
  <si>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</si>
  <si>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</si>
  <si>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</si>
  <si>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</si>
  <si>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</si>
  <si>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</si>
  <si>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</si>
  <si>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</si>
  <si>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</si>
  <si>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</si>
  <si>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</si>
  <si>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</si>
  <si>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</si>
  <si>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</si>
  <si>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</si>
  <si>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</si>
  <si>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</si>
  <si>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</si>
  <si>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</si>
  <si>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</si>
  <si>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</si>
  <si>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</si>
  <si>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</si>
  <si>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</si>
  <si>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</si>
  <si>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</si>
  <si>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</si>
  <si>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</si>
  <si>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</si>
  <si>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</si>
  <si>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</si>
  <si>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</si>
  <si>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</si>
  <si>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</si>
  <si>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</si>
  <si>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</si>
  <si>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</si>
  <si>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</si>
  <si>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</si>
  <si>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</si>
  <si>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</si>
  <si>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</si>
  <si>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</si>
  <si>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</si>
  <si>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</si>
  <si>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</si>
  <si>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</si>
  <si>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</si>
  <si>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</si>
  <si>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</si>
  <si>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</si>
  <si>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</si>
  <si>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</si>
  <si>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</si>
  <si>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</si>
  <si>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</si>
  <si>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</si>
  <si>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</si>
  <si>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</si>
  <si>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</si>
  <si>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</si>
  <si>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</si>
  <si>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</si>
  <si>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</si>
  <si>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</si>
  <si>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</si>
  <si>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</si>
  <si>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</si>
  <si>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</si>
  <si>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</si>
  <si>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</si>
  <si>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</si>
  <si>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</si>
  <si>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</si>
  <si>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</si>
  <si>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</si>
  <si>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</si>
  <si>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</si>
  <si>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</si>
  <si>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</si>
  <si>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</si>
  <si>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</si>
  <si>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</si>
  <si>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</si>
  <si>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</si>
  <si>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</si>
  <si>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</si>
  <si>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</si>
  <si>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</si>
  <si>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</si>
  <si>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</si>
  <si>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</si>
  <si>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</si>
  <si>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</si>
  <si>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</si>
  <si>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</si>
  <si>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</si>
  <si>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</si>
  <si>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</si>
  <si>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</si>
  <si>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</si>
  <si>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</si>
  <si>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</si>
  <si>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</si>
  <si>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</si>
  <si>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</si>
  <si>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</si>
  <si>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</si>
  <si>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</si>
  <si>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</si>
  <si>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</si>
  <si>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</si>
  <si>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</si>
  <si>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</si>
  <si>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</si>
  <si>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</si>
  <si>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</si>
  <si>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</si>
  <si>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</si>
  <si>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</si>
  <si>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</si>
  <si>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</si>
  <si>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</si>
  <si>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</si>
  <si>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</si>
  <si>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</si>
  <si>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</si>
  <si>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</si>
  <si>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</si>
  <si>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</si>
  <si>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</si>
  <si>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</si>
  <si>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</si>
  <si>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</si>
  <si>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</si>
  <si>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</si>
  <si>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</si>
  <si>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</si>
  <si>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</si>
  <si>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</si>
  <si>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</si>
  <si>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</si>
  <si>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</si>
  <si>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</si>
  <si>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</si>
  <si>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</si>
  <si>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</si>
  <si>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</si>
  <si>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</si>
  <si>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</si>
  <si>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</si>
  <si>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</si>
  <si>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</si>
  <si>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</si>
  <si>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</si>
  <si>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</si>
  <si>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</si>
  <si>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</si>
  <si>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</si>
  <si>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</si>
  <si>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</si>
  <si>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</si>
  <si>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</si>
  <si>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</si>
  <si>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</si>
  <si>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</si>
  <si>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</si>
  <si>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</si>
  <si>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</si>
  <si>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</si>
  <si>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</si>
  <si>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</si>
  <si>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</si>
  <si>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</si>
  <si>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</si>
  <si>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</si>
  <si>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</si>
  <si>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</si>
  <si>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</si>
  <si>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</si>
  <si>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</si>
  <si>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</si>
  <si>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</si>
  <si>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</si>
  <si>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</si>
  <si>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</si>
  <si>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</si>
  <si>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</si>
  <si>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</si>
  <si>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</si>
  <si>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</si>
  <si>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</si>
  <si>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</si>
  <si>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</si>
  <si>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</si>
  <si>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</si>
  <si>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</si>
  <si>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</si>
  <si>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</si>
  <si>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</si>
  <si>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</si>
  <si>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</si>
  <si>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</si>
  <si>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</si>
  <si>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</si>
  <si>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</si>
  <si>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</si>
  <si>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</si>
  <si>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</si>
  <si>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</si>
  <si>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</si>
  <si>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</si>
  <si>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</si>
  <si>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</si>
  <si>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</si>
  <si>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</si>
  <si>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</si>
  <si>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</si>
  <si>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</si>
  <si>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</si>
  <si>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</si>
  <si>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</si>
  <si>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</si>
  <si>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</si>
  <si>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</si>
  <si>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</si>
  <si>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</si>
  <si>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</si>
  <si>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</si>
  <si>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</si>
  <si>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</si>
  <si>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</si>
  <si>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</si>
  <si>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</si>
  <si>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</si>
  <si>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</si>
  <si>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</si>
  <si>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</si>
  <si>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</si>
  <si>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</si>
  <si>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</si>
  <si>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</si>
  <si>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</si>
  <si>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</si>
  <si>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</si>
  <si>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</si>
  <si>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</si>
  <si>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</si>
  <si>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</si>
  <si>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</si>
  <si>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</si>
  <si>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</si>
  <si>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</si>
  <si>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</si>
  <si>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</si>
  <si>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</si>
  <si>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</si>
  <si>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</si>
  <si>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</si>
  <si>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</si>
  <si>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</si>
  <si>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</si>
  <si>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</si>
  <si>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</si>
  <si>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</si>
  <si>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</si>
  <si>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</si>
  <si>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</si>
  <si>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</si>
  <si>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</si>
  <si>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</si>
  <si>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</si>
  <si>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</si>
  <si>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</si>
  <si>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</si>
  <si>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</si>
  <si>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</si>
  <si>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</si>
  <si>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</si>
  <si>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</si>
  <si>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</si>
  <si>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</si>
  <si>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</si>
  <si>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</si>
  <si>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</si>
  <si>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</si>
  <si>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</si>
  <si>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</si>
  <si>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</si>
  <si>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</si>
  <si>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</si>
  <si>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</si>
  <si>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</si>
  <si>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</si>
  <si>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</si>
  <si>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</si>
  <si>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</si>
  <si>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</si>
  <si>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</si>
  <si>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</si>
  <si>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</si>
  <si>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</si>
  <si>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</si>
  <si>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</si>
  <si>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</si>
  <si>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</si>
  <si>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</si>
  <si>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</si>
  <si>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</si>
  <si>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</si>
  <si>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</si>
  <si>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</si>
  <si>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</si>
  <si>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</si>
  <si>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</si>
  <si>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</si>
  <si>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</si>
  <si>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</si>
  <si>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</si>
  <si>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</si>
  <si>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</si>
  <si>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</si>
  <si>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</si>
  <si>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</si>
  <si>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</si>
  <si>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</si>
  <si>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</si>
  <si>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</si>
  <si>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</si>
  <si>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</si>
  <si>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</si>
  <si>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</si>
  <si>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</si>
  <si>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</si>
  <si>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</si>
  <si>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</si>
  <si>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</si>
  <si>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</si>
  <si>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</si>
  <si>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</si>
  <si>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</si>
  <si>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</si>
  <si>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</si>
  <si>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</si>
  <si>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</si>
  <si>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</si>
  <si>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</si>
  <si>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</si>
  <si>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</si>
  <si>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</si>
  <si>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</si>
  <si>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</si>
  <si>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</si>
  <si>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</si>
  <si>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</si>
  <si>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</si>
  <si>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</si>
  <si>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</si>
  <si>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</si>
  <si>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</si>
  <si>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</si>
  <si>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</si>
  <si>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</si>
  <si>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</si>
  <si>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</si>
  <si>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</si>
  <si>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</si>
  <si>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</si>
  <si>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</si>
  <si>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</si>
  <si>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</si>
  <si>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</si>
  <si>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</si>
  <si>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</si>
  <si>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</si>
  <si>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</si>
  <si>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</si>
  <si>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</si>
  <si>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</si>
  <si>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</si>
  <si>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</si>
  <si>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</si>
  <si>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</si>
  <si>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</si>
  <si>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</si>
  <si>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</si>
  <si>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</si>
  <si>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</si>
  <si>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</si>
  <si>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</si>
  <si>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</si>
  <si>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</si>
  <si>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</si>
  <si>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</si>
  <si>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</si>
  <si>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</si>
  <si>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</si>
  <si>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</si>
  <si>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</si>
  <si>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</si>
  <si>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</si>
  <si>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</si>
  <si>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</si>
  <si>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</si>
  <si>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</si>
  <si>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</si>
  <si>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</si>
  <si>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</si>
  <si>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</si>
  <si>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</si>
  <si>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</si>
  <si>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</si>
  <si>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</si>
  <si>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</si>
  <si>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</si>
  <si>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</si>
  <si>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</si>
  <si>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</si>
  <si>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</si>
  <si>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</si>
  <si>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</si>
  <si>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</si>
  <si>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</si>
  <si>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</si>
  <si>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</si>
  <si>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</si>
  <si>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</si>
  <si>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</si>
  <si>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</si>
  <si>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</si>
  <si>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</si>
  <si>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</si>
  <si>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</si>
  <si>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</si>
  <si>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</si>
  <si>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</si>
  <si>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</si>
  <si>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</si>
  <si>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</si>
  <si>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</si>
  <si>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</si>
  <si>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</si>
  <si>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</si>
  <si>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</si>
  <si>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</si>
  <si>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</si>
  <si>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</si>
  <si>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</si>
  <si>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</si>
  <si>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</si>
  <si>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</si>
  <si>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</si>
  <si>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</si>
  <si>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</si>
  <si>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</si>
  <si>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</si>
  <si>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</si>
  <si>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</si>
  <si>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</si>
  <si>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</si>
  <si>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</si>
  <si>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</si>
  <si>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</si>
  <si>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</si>
  <si>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</si>
  <si>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</si>
  <si>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</si>
  <si>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</si>
  <si>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</si>
  <si>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</si>
  <si>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</si>
  <si>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</si>
  <si>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</si>
  <si>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</si>
  <si>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</si>
  <si>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</si>
  <si>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</si>
  <si>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</si>
  <si>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</si>
  <si>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</si>
  <si>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</si>
  <si>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</si>
  <si>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</si>
  <si>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</si>
  <si>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</si>
  <si>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</si>
  <si>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</si>
  <si>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</si>
  <si>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</si>
  <si>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</si>
  <si>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</si>
  <si>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</si>
  <si>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</si>
  <si>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</si>
  <si>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</si>
  <si>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</si>
  <si>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</si>
  <si>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</si>
  <si>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</si>
  <si>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</si>
  <si>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</si>
  <si>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</si>
  <si>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</si>
  <si>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</si>
  <si>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</si>
  <si>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</si>
  <si>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</si>
  <si>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</si>
  <si>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</si>
  <si>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</si>
  <si>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</si>
  <si>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</si>
  <si>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</si>
  <si>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</si>
  <si>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</si>
  <si>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</si>
  <si>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</si>
  <si>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</si>
  <si>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</si>
  <si>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</si>
  <si>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</si>
  <si>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</si>
  <si>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</si>
  <si>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</si>
  <si>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</si>
  <si>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</si>
  <si>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</si>
  <si>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</si>
  <si>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</si>
  <si>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</si>
  <si>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</si>
  <si>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</si>
  <si>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</si>
  <si>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</si>
  <si>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</si>
  <si>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</si>
  <si>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</si>
  <si>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</si>
  <si>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</si>
  <si>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</si>
  <si>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</si>
  <si>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</si>
  <si>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</si>
  <si>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</si>
  <si>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</si>
  <si>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</si>
  <si>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</si>
  <si>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</si>
  <si>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</si>
  <si>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</si>
  <si>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</si>
  <si>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</si>
  <si>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</si>
  <si>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</si>
  <si>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</si>
  <si>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</si>
  <si>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</si>
  <si>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</si>
  <si>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</si>
  <si>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</si>
  <si>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</si>
  <si>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</si>
  <si>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</si>
  <si>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</si>
  <si>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</si>
  <si>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</si>
  <si>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</si>
  <si>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</si>
  <si>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</si>
  <si>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</si>
  <si>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</si>
  <si>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</si>
  <si>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</si>
  <si>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</si>
  <si>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</si>
  <si>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</si>
  <si>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</si>
  <si>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</si>
  <si>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</si>
  <si>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</si>
  <si>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</si>
  <si>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</si>
  <si>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</si>
  <si>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</si>
  <si>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</si>
  <si>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</si>
  <si>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</si>
  <si>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</si>
  <si>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</si>
  <si>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</si>
  <si>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</si>
  <si>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</si>
  <si>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</si>
  <si>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</si>
  <si>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</si>
  <si>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</si>
  <si>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</si>
  <si>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</si>
  <si>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</si>
  <si>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</si>
  <si>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</si>
  <si>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</si>
  <si>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</si>
  <si>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</si>
  <si>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</si>
  <si>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</si>
  <si>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</si>
  <si>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</si>
  <si>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</si>
  <si>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</si>
  <si>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</si>
  <si>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</si>
  <si>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</si>
  <si>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</si>
  <si>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</si>
  <si>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</si>
  <si>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</si>
  <si>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</si>
  <si>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</si>
  <si>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</si>
  <si>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</si>
  <si>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</si>
  <si>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</si>
  <si>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</si>
  <si>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</si>
  <si>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</si>
  <si>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</si>
  <si>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</si>
  <si>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</si>
  <si>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</si>
  <si>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</si>
  <si>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</si>
  <si>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</si>
  <si>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</si>
  <si>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</si>
  <si>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</si>
  <si>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</si>
  <si>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</si>
  <si>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</si>
  <si>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</si>
  <si>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</si>
  <si>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</si>
  <si>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</si>
  <si>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</si>
  <si>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</si>
  <si>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</si>
  <si>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</si>
  <si>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</si>
  <si>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</si>
  <si>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</si>
  <si>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</si>
  <si>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</si>
  <si>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</si>
  <si>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</si>
  <si>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</si>
  <si>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</si>
  <si>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</si>
  <si>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</si>
  <si>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</si>
  <si>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</si>
  <si>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</si>
  <si>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</si>
  <si>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</si>
  <si>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</si>
  <si>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</si>
  <si>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</si>
  <si>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</si>
  <si>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</si>
  <si>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</si>
  <si>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</si>
  <si>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</si>
  <si>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</si>
  <si>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</si>
  <si>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</si>
  <si>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</si>
  <si>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</si>
  <si>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</si>
  <si>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</si>
  <si>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</si>
  <si>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</si>
  <si>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</si>
  <si>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</si>
  <si>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</si>
  <si>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</si>
  <si>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</si>
  <si>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</si>
  <si>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</si>
  <si>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</si>
  <si>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</si>
  <si>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</si>
  <si>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</si>
  <si>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</si>
  <si>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</si>
  <si>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</si>
  <si>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</si>
  <si>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</si>
  <si>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</si>
  <si>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</si>
  <si>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</si>
  <si>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</si>
  <si>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</si>
  <si>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</si>
  <si>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</si>
  <si>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</si>
  <si>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</si>
  <si>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</si>
  <si>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</si>
  <si>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</si>
  <si>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</si>
  <si>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</si>
  <si>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</si>
  <si>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</si>
  <si>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</si>
  <si>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</si>
  <si>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</si>
  <si>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</si>
  <si>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</si>
  <si>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</si>
  <si>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</si>
  <si>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</si>
  <si>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</si>
  <si>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</si>
  <si>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</si>
  <si>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</si>
  <si>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</si>
  <si>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</si>
  <si>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</si>
  <si>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</si>
  <si>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</si>
  <si>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</si>
  <si>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</si>
  <si>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</si>
  <si>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</si>
  <si>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</si>
  <si>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</si>
  <si>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</si>
  <si>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</si>
  <si>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</si>
  <si>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</si>
  <si>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</si>
  <si>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</si>
  <si>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</si>
  <si>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</si>
  <si>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</si>
  <si>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</si>
  <si>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</si>
  <si>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</si>
  <si>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</si>
  <si>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</si>
  <si>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</si>
  <si>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</si>
  <si>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</si>
  <si>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</si>
  <si>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</si>
  <si>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</si>
  <si>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</si>
  <si>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</si>
  <si>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</si>
  <si>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</si>
  <si>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</si>
  <si>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</si>
  <si>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</si>
  <si>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</si>
  <si>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</si>
  <si>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</si>
  <si>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</si>
  <si>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</si>
  <si>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</si>
  <si>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</si>
  <si>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</si>
  <si>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</si>
  <si>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</si>
  <si>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</si>
  <si>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</si>
  <si>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</si>
  <si>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</si>
  <si>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</si>
  <si>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</si>
  <si>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</si>
  <si>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</si>
  <si>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</si>
  <si>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</si>
  <si>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</si>
  <si>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</si>
  <si>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</si>
  <si>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</si>
  <si>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</si>
  <si>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</si>
  <si>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</si>
  <si>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</si>
  <si>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</si>
  <si>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</si>
  <si>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</si>
  <si>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</si>
  <si>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</si>
  <si>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</si>
  <si>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</si>
  <si>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</si>
  <si>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</si>
  <si>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</si>
  <si>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</si>
  <si>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</si>
  <si>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</si>
  <si>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</si>
  <si>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</si>
  <si>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</si>
  <si>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</si>
  <si>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</si>
  <si>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</si>
  <si>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</si>
  <si>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</si>
  <si>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</si>
  <si>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</si>
  <si>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</si>
  <si>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</si>
  <si>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</si>
  <si>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</si>
  <si>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</si>
  <si>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</si>
  <si>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</si>
  <si>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</si>
  <si>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</si>
  <si>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</si>
  <si>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</si>
  <si>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</si>
  <si>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</si>
  <si>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</si>
  <si>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</si>
  <si>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</si>
  <si>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</si>
  <si>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</si>
  <si>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</si>
  <si>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</si>
  <si>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</si>
  <si>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</si>
  <si>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</si>
  <si>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</si>
  <si>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</si>
  <si>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</si>
  <si>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</si>
  <si>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</si>
  <si>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</si>
  <si>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</si>
  <si>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</si>
  <si>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</si>
  <si>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</si>
  <si>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</si>
  <si>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</si>
  <si>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</si>
  <si>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</si>
  <si>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</si>
  <si>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</si>
  <si>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</si>
  <si>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</si>
  <si>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</si>
  <si>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</si>
  <si>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</si>
  <si>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</si>
  <si>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</si>
  <si>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</si>
  <si>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</si>
  <si>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</si>
  <si>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</si>
  <si>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</si>
  <si>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</si>
  <si>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</si>
  <si>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</si>
  <si>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</si>
  <si>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</si>
  <si>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</si>
  <si>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</si>
  <si>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</si>
  <si>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</si>
  <si>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</si>
  <si>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</si>
  <si>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</si>
  <si>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</si>
  <si>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</si>
  <si>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</si>
  <si>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</si>
  <si>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</si>
  <si>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</si>
  <si>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</si>
  <si>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</si>
  <si>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</si>
  <si>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</si>
  <si>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</si>
  <si>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</si>
  <si>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</si>
  <si>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</si>
  <si>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</si>
  <si>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</si>
  <si>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</si>
  <si>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</si>
  <si>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</si>
  <si>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</si>
  <si>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</si>
  <si>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</si>
  <si>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</si>
  <si>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</si>
  <si>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</si>
  <si>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</si>
  <si>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</si>
  <si>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</si>
  <si>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</si>
  <si>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</si>
  <si>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</si>
  <si>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</si>
  <si>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</si>
  <si>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</si>
  <si>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</si>
  <si>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</si>
  <si>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</si>
  <si>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</si>
  <si>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</si>
  <si>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</si>
  <si>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</si>
  <si>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</si>
  <si>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</si>
  <si>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</si>
  <si>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</si>
  <si>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</si>
  <si>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</si>
  <si>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</si>
  <si>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</si>
  <si>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</si>
  <si>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</si>
  <si>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</si>
  <si>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</si>
  <si>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</si>
  <si>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</si>
  <si>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</si>
  <si>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</si>
  <si>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</si>
  <si>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</si>
  <si>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</si>
  <si>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</si>
  <si>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</si>
  <si>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</si>
  <si>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</si>
  <si>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</si>
  <si>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</si>
  <si>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</si>
  <si>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</si>
  <si>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</si>
  <si>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</si>
  <si>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</si>
  <si>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</si>
  <si>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</si>
  <si>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</si>
  <si>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</si>
  <si>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</si>
  <si>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</si>
  <si>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</si>
  <si>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</si>
  <si>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</si>
  <si>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</si>
  <si>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</si>
  <si>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</si>
  <si>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</si>
  <si>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</si>
  <si>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</si>
  <si>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</si>
  <si>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</si>
  <si>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</si>
  <si>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</si>
  <si>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</si>
  <si>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</si>
  <si>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</si>
  <si>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</si>
  <si>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</si>
  <si>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</si>
  <si>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</si>
  <si>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</si>
  <si>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</si>
  <si>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</si>
  <si>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</si>
  <si>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</si>
  <si>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</si>
  <si>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</si>
  <si>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</si>
  <si>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</si>
  <si>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</si>
  <si>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</si>
  <si>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</si>
  <si>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</si>
  <si>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</si>
  <si>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</si>
  <si>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</si>
  <si>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</si>
  <si>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</si>
  <si>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</si>
  <si>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</si>
  <si>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</si>
  <si>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</si>
  <si>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</si>
  <si>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</si>
  <si>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</si>
  <si>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</si>
  <si>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</si>
  <si>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</si>
  <si>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</si>
  <si>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</si>
  <si>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</si>
  <si>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</si>
  <si>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</si>
  <si>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</si>
  <si>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</si>
  <si>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</si>
  <si>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</si>
  <si>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</si>
  <si>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</si>
  <si>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</si>
  <si>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</si>
  <si>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</si>
  <si>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</si>
  <si>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</si>
  <si>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</si>
  <si>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</si>
  <si>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</si>
  <si>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</si>
  <si>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</si>
  <si>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</si>
  <si>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</si>
  <si>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</si>
  <si>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</si>
  <si>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</si>
  <si>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</si>
  <si>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</si>
  <si>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</si>
  <si>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</si>
  <si>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</si>
  <si>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</si>
  <si>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</si>
  <si>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</si>
  <si>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</si>
  <si>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</si>
  <si>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</si>
  <si>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</si>
  <si>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</si>
  <si>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</si>
  <si>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</si>
  <si>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</si>
  <si>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</si>
  <si>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</si>
  <si>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</si>
  <si>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</si>
  <si>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</si>
  <si>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</si>
  <si>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</si>
  <si>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</si>
  <si>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</si>
  <si>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</si>
  <si>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</si>
  <si>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</si>
  <si>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</si>
  <si>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</si>
  <si>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</si>
  <si>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</si>
  <si>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</si>
  <si>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</si>
  <si>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</si>
  <si>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</si>
  <si>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</si>
  <si>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</si>
  <si>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</si>
  <si>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</si>
  <si>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</si>
  <si>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</si>
  <si>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</si>
  <si>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</si>
  <si>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</si>
  <si>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</si>
  <si>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</si>
  <si>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</si>
  <si>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</si>
  <si>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</si>
  <si>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</si>
  <si>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</si>
  <si>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</si>
  <si>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</si>
  <si>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</si>
  <si>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</si>
  <si>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</si>
  <si>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</si>
  <si>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</si>
  <si>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</si>
  <si>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</si>
  <si>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</si>
  <si>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</si>
  <si>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</si>
  <si>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</si>
  <si>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</si>
  <si>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</si>
  <si>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</si>
  <si>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</si>
  <si>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</si>
  <si>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</si>
  <si>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</si>
  <si>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</si>
  <si>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</si>
  <si>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</si>
  <si>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</si>
  <si>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</si>
  <si>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</si>
  <si>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</si>
  <si>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</si>
  <si>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</si>
  <si>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</si>
  <si>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</si>
  <si>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</si>
  <si>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</si>
  <si>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</si>
  <si>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</si>
  <si>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</si>
  <si>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</si>
  <si>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</si>
  <si>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</si>
  <si>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</si>
  <si>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</si>
  <si>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</si>
  <si>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</si>
  <si>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</si>
  <si>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</si>
  <si>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</si>
  <si>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</si>
  <si>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</si>
  <si>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</si>
  <si>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</si>
  <si>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</si>
  <si>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</si>
  <si>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</si>
  <si>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</si>
  <si>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</si>
  <si>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</si>
  <si>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</si>
  <si>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</si>
  <si>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</si>
  <si>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</si>
  <si>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</si>
  <si>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</si>
  <si>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</si>
  <si>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</si>
  <si>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</si>
  <si>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</si>
  <si>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</si>
  <si>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</si>
  <si>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</si>
  <si>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</si>
  <si>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</si>
  <si>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</si>
  <si>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</si>
  <si>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</si>
  <si>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</si>
  <si>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</si>
  <si>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</si>
  <si>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</si>
  <si>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</si>
  <si>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</si>
  <si>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</si>
  <si>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</si>
  <si>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</si>
  <si>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</si>
  <si>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</si>
  <si>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</si>
  <si>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</si>
  <si>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</si>
  <si>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</si>
  <si>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</si>
  <si>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</si>
  <si>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</si>
  <si>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</si>
  <si>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</si>
  <si>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</si>
  <si>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</si>
  <si>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</si>
  <si>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</si>
  <si>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</si>
  <si>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</si>
  <si>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</si>
  <si>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</si>
  <si>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</si>
  <si>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</si>
  <si>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</si>
  <si>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</si>
  <si>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</si>
  <si>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</si>
  <si>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</si>
  <si>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</si>
  <si>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</si>
  <si>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</si>
  <si>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</si>
  <si>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</si>
  <si>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</si>
  <si>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</si>
  <si>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</si>
  <si>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</si>
  <si>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</si>
  <si>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</si>
  <si>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</si>
  <si>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</si>
  <si>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</si>
  <si>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</si>
  <si>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</si>
  <si>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</si>
  <si>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</si>
  <si>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</si>
  <si>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</si>
  <si>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</si>
  <si>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</si>
  <si>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</si>
  <si>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</si>
  <si>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</si>
  <si>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</si>
  <si>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</si>
  <si>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</si>
  <si>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</si>
  <si>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</si>
  <si>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</si>
  <si>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</si>
  <si>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</si>
  <si>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</si>
  <si>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</si>
  <si>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</si>
  <si>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</si>
  <si>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</si>
  <si>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</si>
  <si>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</si>
  <si>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</si>
  <si>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</si>
  <si>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</si>
  <si>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</si>
  <si>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</si>
  <si>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</si>
  <si>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</si>
  <si>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</si>
  <si>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</si>
  <si>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</si>
  <si>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</si>
  <si>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</si>
  <si>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</si>
  <si>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</si>
  <si>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</si>
  <si>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</si>
  <si>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</si>
  <si>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</si>
  <si>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</si>
  <si>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</si>
  <si>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</si>
  <si>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</si>
  <si>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</si>
  <si>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</si>
  <si>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</si>
  <si>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</si>
  <si>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</si>
  <si>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</si>
  <si>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</si>
  <si>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</si>
  <si>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</si>
  <si>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</si>
  <si>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</si>
  <si>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</si>
  <si>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</si>
  <si>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</si>
  <si>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</si>
  <si>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</si>
  <si>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</si>
  <si>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</si>
  <si>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</si>
  <si>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</si>
  <si>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</si>
  <si>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</si>
  <si>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</si>
  <si>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</si>
  <si>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</si>
  <si>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</si>
  <si>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</si>
  <si>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</si>
  <si>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</si>
  <si>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</si>
  <si>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</si>
  <si>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</si>
  <si>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</si>
  <si>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</si>
  <si>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</si>
  <si>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</si>
  <si>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</si>
  <si>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</si>
  <si>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</si>
  <si>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</si>
  <si>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</si>
  <si>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</si>
  <si>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</si>
  <si>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</si>
  <si>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</si>
  <si>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</si>
  <si>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</si>
  <si>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</si>
  <si>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</si>
  <si>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</si>
  <si>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</si>
  <si>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</si>
  <si>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</si>
  <si>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</si>
  <si>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</si>
  <si>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</si>
  <si>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</si>
  <si>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</si>
  <si>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</si>
  <si>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</si>
  <si>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</si>
  <si>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</si>
  <si>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</si>
  <si>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</si>
  <si>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</si>
  <si>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</si>
  <si>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</si>
  <si>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</si>
  <si>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</si>
  <si>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</si>
  <si>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</si>
  <si>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</si>
  <si>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</si>
  <si>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</si>
  <si>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</si>
  <si>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</si>
  <si>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</si>
  <si>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</si>
  <si>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</si>
  <si>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</si>
  <si>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</si>
  <si>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</si>
  <si>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</si>
  <si>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</si>
  <si>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</si>
  <si>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</si>
  <si>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</si>
  <si>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</si>
  <si>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</si>
  <si>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</si>
  <si>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</si>
  <si>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</si>
  <si>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</si>
  <si>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</si>
  <si>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</si>
  <si>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</si>
  <si>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</si>
  <si>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</si>
  <si>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</si>
  <si>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</si>
  <si>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</si>
  <si>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</si>
  <si>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</si>
  <si>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</si>
  <si>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</si>
  <si>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</si>
  <si>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</si>
  <si>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</si>
  <si>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</si>
  <si>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</si>
  <si>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</si>
  <si>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</si>
  <si>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</si>
  <si>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</si>
  <si>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</si>
  <si>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</si>
  <si>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</si>
  <si>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</si>
  <si>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</si>
  <si>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</si>
  <si>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</si>
  <si>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</si>
  <si>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</si>
  <si>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</si>
  <si>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</si>
  <si>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</si>
  <si>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</si>
  <si>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</si>
  <si>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</si>
  <si>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</si>
  <si>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</si>
  <si>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</si>
  <si>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</si>
  <si>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</si>
  <si>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</si>
  <si>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</si>
  <si>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</si>
  <si>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</si>
  <si>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</si>
  <si>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</si>
  <si>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</si>
  <si>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</si>
  <si>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</si>
  <si>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</si>
  <si>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</si>
  <si>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</si>
  <si>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</si>
  <si>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</si>
  <si>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</si>
  <si>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</si>
  <si>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</si>
  <si>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</si>
  <si>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</si>
  <si>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</si>
  <si>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</si>
  <si>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</si>
  <si>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</si>
  <si>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</si>
  <si>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</si>
  <si>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</si>
  <si>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</si>
  <si>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</si>
  <si>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</si>
  <si>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</si>
  <si>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</si>
  <si>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</si>
  <si>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</si>
  <si>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</si>
  <si>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</si>
  <si>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</si>
  <si>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</si>
  <si>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</si>
  <si>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</si>
  <si>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</si>
  <si>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</si>
  <si>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</si>
  <si>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</si>
  <si>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</si>
  <si>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</si>
  <si>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</si>
  <si>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</si>
  <si>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</si>
  <si>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</si>
  <si>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</si>
  <si>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</si>
  <si>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</si>
  <si>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</si>
  <si>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</si>
  <si>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</si>
  <si>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</si>
  <si>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</si>
  <si>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</si>
  <si>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</si>
  <si>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</si>
  <si>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</si>
  <si>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</si>
  <si>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</si>
  <si>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</si>
  <si>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</si>
  <si>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</si>
  <si>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</si>
  <si>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</si>
  <si>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</si>
  <si>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</si>
  <si>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</si>
  <si>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</si>
  <si>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</si>
  <si>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</si>
  <si>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</si>
  <si>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</si>
  <si>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</si>
  <si>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</si>
  <si>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</si>
  <si>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</si>
  <si>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</si>
  <si>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</si>
  <si>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</si>
  <si>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</si>
  <si>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</si>
  <si>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</si>
  <si>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</si>
  <si>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</si>
  <si>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</si>
  <si>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</si>
  <si>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</si>
  <si>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</si>
  <si>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</si>
  <si>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</si>
  <si>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</si>
  <si>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</si>
  <si>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</si>
  <si>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</si>
  <si>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</si>
  <si>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</si>
  <si>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</si>
  <si>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</si>
  <si>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</si>
  <si>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</si>
  <si>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</si>
  <si>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</si>
  <si>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</si>
  <si>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</si>
  <si>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</si>
  <si>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</si>
  <si>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</si>
  <si>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</si>
  <si>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</si>
  <si>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</si>
  <si>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</si>
  <si>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</si>
  <si>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</si>
  <si>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</si>
  <si>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</si>
  <si>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</si>
  <si>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</si>
  <si>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</si>
  <si>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</si>
  <si>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</si>
  <si>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</si>
  <si>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</si>
  <si>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</si>
  <si>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</si>
  <si>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</si>
  <si>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</si>
  <si>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</si>
  <si>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</si>
  <si>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</si>
  <si>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</si>
  <si>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</si>
  <si>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</si>
  <si>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</si>
  <si>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</si>
  <si>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</si>
  <si>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</si>
  <si>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</si>
  <si>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</si>
  <si>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</si>
  <si>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</si>
  <si>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</si>
  <si>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</si>
  <si>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</si>
  <si>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</si>
  <si>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</si>
  <si>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</si>
  <si>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</si>
  <si>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</si>
  <si>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</si>
  <si>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</si>
  <si>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</si>
  <si>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</si>
  <si>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</si>
  <si>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</si>
  <si>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</si>
  <si>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</si>
  <si>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</si>
  <si>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</si>
  <si>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</si>
  <si>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</si>
  <si>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</si>
  <si>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</si>
  <si>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</si>
  <si>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</si>
  <si>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</si>
  <si>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</si>
  <si>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</si>
  <si>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</si>
  <si>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</si>
  <si>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</si>
  <si>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</si>
  <si>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</si>
  <si>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</si>
  <si>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</si>
  <si>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</si>
  <si>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</si>
  <si>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</si>
  <si>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</si>
  <si>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</si>
  <si>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</si>
  <si>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</si>
  <si>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</si>
  <si>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</si>
  <si>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</si>
  <si>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</si>
  <si>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</si>
  <si>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</si>
  <si>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</si>
  <si>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</si>
  <si>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</si>
  <si>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</si>
  <si>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</si>
  <si>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</si>
  <si>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</si>
  <si>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</si>
  <si>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</si>
  <si>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</si>
  <si>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</si>
  <si>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</si>
  <si>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</si>
  <si>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</si>
  <si>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</si>
  <si>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</si>
  <si>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</si>
  <si>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</si>
  <si>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</si>
  <si>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</si>
  <si>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</si>
  <si>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</si>
  <si>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</si>
  <si>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</si>
  <si>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</si>
  <si>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</si>
  <si>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</si>
  <si>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</si>
  <si>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</si>
  <si>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</si>
  <si>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</si>
  <si>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</si>
  <si>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</si>
  <si>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</si>
  <si>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</si>
  <si>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</si>
  <si>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</si>
  <si>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</si>
  <si>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</si>
  <si>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</si>
  <si>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</si>
  <si>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</si>
  <si>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</si>
  <si>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</si>
  <si>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</si>
  <si>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</si>
  <si>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</si>
  <si>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</si>
  <si>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</si>
  <si>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</si>
  <si>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</si>
  <si>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</si>
  <si>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</si>
  <si>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</si>
  <si>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</si>
  <si>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</si>
  <si>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</si>
  <si>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</si>
  <si>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</si>
  <si>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</si>
  <si>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</si>
  <si>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</si>
  <si>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</si>
  <si>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</si>
  <si>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</si>
  <si>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</si>
  <si>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</si>
  <si>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</si>
  <si>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</si>
  <si>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</si>
  <si>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</si>
  <si>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</si>
  <si>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</si>
  <si>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</si>
  <si>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</si>
  <si>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</si>
  <si>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</si>
  <si>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</si>
  <si>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</si>
  <si>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</si>
  <si>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</si>
  <si>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</si>
  <si>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</si>
  <si>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</si>
  <si>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</si>
  <si>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</si>
  <si>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</si>
  <si>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</si>
  <si>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</si>
  <si>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</si>
  <si>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</si>
  <si>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</si>
  <si>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</si>
  <si>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</si>
  <si>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</si>
  <si>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</si>
  <si>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</si>
  <si>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</si>
  <si>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</si>
  <si>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</si>
  <si>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</si>
  <si>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</si>
  <si>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</si>
  <si>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</si>
  <si>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</si>
  <si>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</si>
  <si>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</si>
  <si>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</si>
  <si>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</si>
  <si>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</si>
  <si>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</si>
  <si>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</si>
  <si>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</si>
  <si>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</si>
  <si>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</si>
  <si>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</si>
  <si>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</si>
  <si>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</si>
  <si>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</si>
  <si>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</si>
  <si>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</si>
  <si>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</si>
  <si>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</si>
  <si>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</si>
  <si>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</si>
  <si>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</si>
  <si>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</si>
  <si>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</si>
  <si>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</si>
  <si>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</si>
  <si>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</si>
  <si>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</si>
  <si>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</si>
  <si>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</si>
  <si>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</si>
  <si>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</si>
  <si>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</si>
  <si>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</si>
  <si>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</si>
  <si>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</si>
  <si>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</si>
  <si>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</si>
  <si>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</si>
  <si>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</si>
  <si>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</si>
  <si>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</si>
  <si>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</si>
  <si>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</si>
  <si>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</si>
  <si>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</si>
  <si>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</si>
  <si>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</si>
  <si>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</si>
  <si>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</si>
  <si>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</si>
  <si>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</si>
  <si>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</si>
  <si>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</si>
  <si>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</si>
  <si>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</si>
  <si>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</si>
  <si>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</si>
  <si>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</si>
  <si>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</si>
  <si>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</si>
  <si>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</si>
  <si>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</si>
  <si>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</si>
  <si>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</si>
  <si>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</si>
  <si>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</si>
  <si>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</si>
  <si>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</si>
  <si>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</si>
  <si>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</si>
  <si>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</si>
  <si>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</si>
  <si>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</si>
  <si>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</si>
  <si>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</si>
  <si>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</si>
  <si>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</si>
  <si>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</si>
  <si>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</si>
  <si>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</si>
  <si>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</si>
  <si>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</si>
  <si>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</si>
  <si>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</si>
  <si>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</si>
  <si>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</si>
  <si>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</si>
  <si>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</si>
  <si>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</si>
  <si>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</si>
  <si>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</si>
  <si>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</si>
  <si>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</si>
  <si>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</si>
  <si>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</si>
  <si>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</si>
  <si>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</si>
  <si>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</si>
  <si>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</si>
  <si>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</si>
  <si>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</si>
  <si>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</si>
  <si>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</si>
  <si>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</si>
  <si>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</si>
  <si>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</si>
  <si>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</si>
  <si>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</si>
  <si>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</si>
  <si>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</si>
  <si>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</si>
  <si>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</si>
  <si>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</si>
  <si>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</si>
  <si>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</si>
  <si>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</si>
  <si>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</si>
  <si>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</si>
  <si>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</si>
  <si>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</si>
  <si>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</si>
  <si>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</si>
  <si>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</si>
  <si>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</si>
  <si>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</si>
  <si>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</si>
  <si>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</si>
  <si>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</si>
  <si>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</si>
  <si>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</si>
  <si>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</si>
  <si>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</si>
  <si>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</si>
  <si>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</si>
  <si>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</si>
  <si>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</si>
  <si>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</si>
  <si>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</si>
  <si>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</si>
  <si>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</si>
  <si>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</si>
  <si>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</si>
  <si>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</si>
  <si>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</si>
  <si>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</si>
  <si>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</si>
  <si>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</si>
  <si>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</si>
  <si>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</si>
  <si>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</si>
  <si>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</si>
  <si>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</si>
  <si>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</si>
  <si>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</si>
  <si>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</si>
  <si>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</si>
  <si>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</si>
  <si>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</si>
  <si>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</si>
  <si>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</si>
  <si>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</si>
  <si>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</si>
  <si>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</si>
  <si>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</si>
  <si>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</si>
  <si>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</si>
  <si>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</si>
  <si>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</si>
  <si>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</si>
  <si>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</si>
  <si>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</si>
  <si>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</si>
  <si>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</si>
  <si>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</si>
  <si>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</si>
  <si>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</si>
  <si>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</si>
  <si>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</si>
  <si>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</si>
  <si>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</si>
  <si>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</si>
  <si>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</si>
  <si>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</si>
  <si>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</si>
  <si>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</si>
  <si>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</si>
  <si>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</si>
  <si>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</si>
  <si>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</si>
  <si>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</si>
  <si>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</si>
  <si>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</si>
  <si>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</si>
  <si>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</si>
  <si>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</si>
  <si>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</si>
  <si>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</si>
  <si>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</si>
  <si>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</si>
  <si>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</si>
  <si>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</si>
  <si>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</si>
  <si>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</si>
  <si>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</si>
  <si>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</si>
  <si>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</si>
  <si>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</si>
  <si>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</si>
  <si>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</si>
  <si>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</si>
  <si>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</si>
  <si>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</si>
  <si>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</si>
  <si>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</si>
  <si>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</si>
  <si>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</si>
  <si>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</si>
  <si>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</si>
  <si>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</si>
  <si>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</si>
  <si>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</si>
  <si>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</si>
  <si>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</si>
  <si>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</si>
  <si>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</si>
  <si>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</si>
  <si>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</si>
  <si>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</si>
  <si>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</si>
  <si>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</si>
  <si>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</si>
  <si>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</si>
  <si>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</si>
  <si>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</si>
  <si>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</si>
  <si>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</si>
  <si>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</si>
  <si>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</si>
  <si>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</si>
  <si>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</si>
  <si>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</si>
  <si>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</si>
  <si>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</si>
  <si>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</si>
  <si>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</si>
  <si>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</si>
  <si>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</si>
  <si>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</si>
  <si>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</si>
  <si>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</si>
  <si>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</si>
  <si>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</si>
  <si>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</si>
  <si>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</si>
  <si>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</si>
  <si>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</si>
  <si>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</si>
  <si>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</si>
  <si>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</si>
  <si>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</si>
  <si>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</si>
  <si>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</si>
  <si>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</si>
  <si>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</si>
  <si>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</si>
  <si>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</si>
  <si>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</si>
  <si>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</si>
  <si>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</si>
  <si>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</si>
  <si>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</si>
  <si>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</si>
  <si>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</si>
  <si>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</si>
  <si>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</si>
  <si>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</si>
  <si>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</si>
  <si>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</si>
  <si>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</si>
  <si>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</si>
  <si>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</si>
  <si>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</si>
  <si>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</si>
  <si>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</si>
  <si>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</si>
  <si>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</si>
  <si>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</si>
  <si>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</si>
  <si>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</si>
  <si>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</si>
  <si>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</si>
  <si>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</si>
  <si>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</si>
  <si>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</si>
  <si>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</si>
  <si>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</si>
  <si>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</si>
  <si>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</si>
  <si>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</si>
  <si>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</si>
  <si>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</si>
  <si>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</si>
  <si>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</si>
  <si>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</si>
  <si>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</si>
  <si>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</si>
  <si>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</si>
  <si>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</si>
  <si>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</si>
  <si>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</si>
  <si>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</si>
  <si>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</si>
  <si>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</si>
  <si>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</si>
  <si>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</si>
  <si>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</si>
  <si>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</si>
  <si>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</si>
  <si>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</si>
  <si>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</si>
  <si>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</si>
  <si>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</si>
  <si>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</si>
  <si>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</si>
  <si>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</si>
  <si>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</si>
  <si>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</si>
  <si>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</si>
  <si>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</si>
  <si>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</si>
  <si>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</si>
  <si>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</si>
  <si>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</si>
  <si>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</si>
  <si>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</si>
  <si>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</si>
  <si>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</si>
  <si>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</si>
  <si>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</si>
  <si>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</si>
  <si>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</si>
  <si>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</si>
  <si>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</si>
  <si>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</si>
  <si>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</si>
  <si>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</si>
  <si>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</si>
  <si>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</si>
  <si>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</si>
  <si>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</si>
  <si>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</si>
  <si>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</si>
  <si>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</si>
  <si>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</si>
  <si>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</si>
  <si>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</si>
  <si>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</si>
  <si>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</si>
  <si>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</si>
  <si>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</si>
  <si>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</si>
  <si>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</si>
  <si>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</si>
  <si>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</si>
  <si>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</si>
  <si>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</si>
  <si>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</si>
  <si>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</si>
  <si>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</si>
  <si>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</si>
  <si>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</si>
  <si>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</si>
  <si>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</si>
  <si>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</si>
  <si>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</si>
  <si>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</si>
  <si>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</si>
  <si>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</si>
  <si>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</si>
  <si>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</si>
  <si>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</si>
  <si>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</si>
  <si>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</si>
  <si>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</si>
  <si>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</si>
  <si>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</si>
  <si>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</si>
  <si>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</si>
  <si>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</si>
  <si>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</si>
  <si>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</si>
  <si>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</si>
  <si>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</si>
  <si>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</si>
  <si>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</si>
  <si>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</si>
  <si>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</si>
  <si>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</si>
  <si>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</si>
  <si>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</si>
  <si>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</si>
  <si>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</si>
  <si>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</si>
  <si>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</si>
  <si>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</si>
  <si>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</si>
  <si>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</si>
  <si>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</si>
  <si>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</si>
  <si>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</si>
  <si>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</si>
  <si>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</si>
  <si>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</si>
  <si>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</si>
  <si>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</si>
  <si>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</si>
  <si>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</si>
  <si>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</si>
  <si>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</si>
  <si>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</si>
  <si>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</si>
  <si>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</si>
  <si>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</si>
  <si>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</si>
  <si>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</si>
  <si>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</si>
  <si>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</si>
  <si>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</si>
  <si>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</si>
  <si>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</si>
  <si>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</si>
  <si>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</si>
  <si>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</si>
  <si>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</si>
  <si>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</si>
  <si>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</si>
  <si>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</si>
  <si>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</si>
  <si>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</si>
  <si>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</si>
  <si>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</si>
  <si>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</si>
  <si>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</si>
  <si>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</si>
  <si>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</si>
  <si>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</si>
  <si>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</si>
  <si>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</si>
  <si>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</si>
  <si>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</si>
  <si>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</si>
  <si>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</si>
  <si>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</si>
  <si>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</si>
  <si>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</si>
  <si>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</si>
  <si>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</si>
  <si>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</si>
  <si>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</si>
  <si>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</si>
  <si>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</si>
  <si>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</si>
  <si>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</si>
  <si>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</si>
  <si>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</si>
  <si>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</si>
  <si>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</si>
  <si>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</si>
  <si>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</si>
  <si>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</si>
  <si>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</si>
  <si>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</si>
  <si>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</si>
  <si>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</si>
  <si>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</si>
  <si>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</si>
  <si>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</si>
  <si>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</si>
  <si>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</si>
  <si>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</si>
  <si>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</si>
  <si>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</si>
  <si>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</si>
  <si>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</si>
  <si>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</si>
  <si>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</si>
  <si>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</si>
  <si>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</si>
  <si>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</si>
  <si>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</si>
  <si>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</si>
  <si>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</si>
  <si>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</si>
  <si>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</si>
  <si>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</si>
  <si>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</si>
  <si>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</si>
  <si>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</si>
  <si>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</si>
  <si>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</si>
  <si>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</si>
  <si>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</si>
  <si>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</si>
  <si>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</si>
  <si>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</si>
  <si>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</si>
  <si>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</si>
  <si>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</si>
  <si>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</si>
  <si>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</si>
  <si>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</si>
  <si>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</si>
  <si>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</si>
  <si>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</si>
  <si>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</si>
  <si>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</si>
  <si>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</si>
  <si>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</si>
  <si>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</si>
  <si>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</si>
  <si>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</si>
  <si>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</si>
  <si>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</si>
  <si>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</si>
  <si>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</si>
  <si>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</si>
  <si>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</si>
  <si>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</si>
  <si>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</si>
  <si>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</si>
  <si>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</si>
  <si>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</si>
  <si>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</si>
  <si>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</si>
  <si>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</si>
  <si>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</si>
  <si>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</si>
  <si>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</si>
  <si>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</si>
  <si>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</si>
  <si>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</si>
  <si>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</si>
  <si>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</si>
  <si>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</si>
  <si>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</si>
  <si>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</si>
  <si>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</si>
  <si>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</si>
  <si>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</si>
  <si>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</si>
  <si>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</si>
  <si>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</si>
  <si>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</si>
  <si>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</si>
  <si>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</si>
  <si>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</si>
  <si>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</si>
  <si>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</si>
  <si>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</si>
  <si>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</si>
  <si>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</si>
  <si>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</si>
  <si>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</si>
  <si>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</si>
  <si>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</si>
  <si>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</si>
  <si>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</si>
  <si>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</si>
  <si>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</si>
  <si>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</si>
  <si>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</si>
  <si>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</si>
  <si>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</si>
  <si>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</si>
  <si>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</si>
  <si>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</si>
  <si>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</si>
  <si>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</si>
  <si>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</si>
  <si>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</si>
  <si>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</si>
  <si>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</si>
  <si>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</si>
  <si>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</si>
  <si>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</si>
  <si>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</si>
  <si>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</si>
  <si>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</si>
  <si>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</si>
  <si>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</si>
  <si>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</si>
  <si>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</si>
  <si>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</si>
  <si>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</si>
  <si>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</si>
  <si>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</si>
  <si>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</si>
  <si>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</si>
  <si>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</si>
  <si>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</si>
  <si>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</si>
  <si>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</si>
  <si>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</si>
  <si>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</si>
  <si>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</si>
  <si>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</si>
  <si>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</si>
  <si>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</si>
  <si>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</si>
  <si>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</si>
  <si>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</si>
  <si>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</si>
  <si>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</si>
  <si>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</si>
  <si>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</si>
  <si>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</si>
  <si>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</si>
  <si>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</si>
  <si>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</si>
  <si>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</si>
  <si>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</si>
  <si>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</si>
  <si>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</si>
  <si>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</si>
  <si>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</si>
  <si>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</si>
  <si>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</si>
  <si>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</si>
  <si>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</si>
  <si>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</si>
  <si>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</si>
  <si>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</si>
  <si>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</si>
  <si>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</si>
  <si>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</si>
  <si>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</si>
  <si>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</si>
  <si>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</si>
  <si>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</si>
  <si>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</si>
  <si>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</si>
  <si>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</si>
  <si>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</si>
  <si>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</si>
  <si>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</si>
  <si>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</si>
  <si>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</si>
  <si>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</si>
  <si>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</si>
  <si>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</si>
  <si>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</si>
  <si>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</si>
  <si>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</si>
  <si>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</si>
  <si>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</si>
  <si>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</si>
  <si>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</si>
  <si>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</si>
  <si>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</si>
  <si>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</si>
  <si>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</si>
  <si>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</si>
  <si>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</si>
  <si>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</si>
  <si>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</si>
  <si>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</si>
  <si>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</si>
  <si>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</si>
  <si>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</si>
  <si>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</si>
  <si>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</si>
  <si>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</si>
  <si>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</si>
  <si>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</si>
  <si>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</si>
  <si>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</si>
  <si>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</si>
  <si>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</si>
  <si>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</si>
  <si>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</si>
  <si>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</si>
  <si>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</si>
  <si>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</si>
  <si>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</si>
  <si>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</si>
  <si>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</si>
  <si>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</si>
  <si>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</si>
  <si>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</si>
  <si>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</si>
  <si>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</si>
  <si>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</si>
  <si>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</si>
  <si>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</si>
  <si>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</si>
  <si>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</si>
  <si>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</si>
  <si>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</si>
  <si>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</si>
  <si>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</si>
  <si>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</si>
  <si>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</si>
  <si>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</si>
  <si>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</si>
  <si>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</si>
  <si>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</si>
  <si>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</si>
  <si>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</si>
  <si>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</si>
  <si>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</si>
  <si>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</si>
  <si>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</si>
  <si>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</si>
  <si>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</si>
  <si>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</si>
  <si>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</si>
  <si>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</si>
  <si>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</si>
  <si>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</si>
  <si>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</si>
  <si>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</si>
  <si>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</si>
  <si>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</si>
  <si>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</si>
  <si>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</si>
  <si>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</si>
  <si>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</si>
  <si>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</si>
  <si>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</si>
  <si>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</si>
  <si>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</si>
  <si>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</si>
  <si>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</si>
  <si>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</si>
  <si>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</si>
  <si>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</si>
  <si>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</si>
  <si>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</si>
  <si>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</si>
  <si>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</si>
  <si>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</si>
  <si>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</si>
  <si>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</si>
  <si>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</si>
  <si>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</si>
  <si>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</si>
  <si>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</si>
  <si>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</si>
  <si>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</si>
  <si>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</si>
  <si>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</si>
  <si>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</si>
  <si>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</si>
  <si>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</si>
  <si>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</si>
  <si>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</si>
  <si>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</si>
  <si>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</si>
  <si>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</si>
  <si>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</si>
  <si>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</si>
  <si>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</si>
  <si>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</si>
  <si>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</si>
  <si>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</si>
  <si>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</si>
  <si>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</si>
  <si>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</si>
  <si>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</si>
  <si>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</si>
  <si>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</si>
  <si>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</si>
  <si>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</si>
  <si>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</si>
  <si>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</si>
  <si>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</si>
  <si>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</si>
  <si>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</si>
  <si>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</si>
  <si>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</si>
  <si>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</si>
  <si>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</si>
  <si>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</si>
  <si>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</si>
  <si>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</si>
  <si>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</si>
  <si>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</si>
  <si>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</si>
  <si>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</si>
  <si>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</si>
  <si>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</si>
  <si>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</si>
  <si>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</si>
  <si>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</si>
  <si>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</si>
  <si>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</si>
  <si>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</si>
  <si>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</si>
  <si>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</si>
  <si>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</si>
  <si>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</si>
  <si>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</si>
  <si>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</si>
  <si>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</si>
  <si>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</si>
  <si>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</si>
  <si>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</si>
  <si>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</si>
  <si>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</si>
  <si>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</si>
  <si>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</si>
  <si>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</si>
  <si>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</si>
  <si>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</si>
  <si>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</si>
  <si>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</si>
  <si>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</si>
  <si>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</si>
  <si>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</si>
  <si>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</si>
  <si>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</si>
  <si>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</si>
  <si>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</si>
  <si>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</si>
  <si>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</si>
  <si>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</si>
  <si>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</si>
  <si>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</si>
  <si>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</si>
  <si>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</si>
  <si>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</si>
  <si>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</si>
  <si>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</si>
  <si>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</si>
  <si>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</si>
  <si>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</si>
  <si>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</si>
  <si>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</si>
  <si>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</si>
  <si>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</si>
  <si>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</si>
  <si>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</si>
  <si>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</si>
  <si>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</si>
  <si>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</si>
  <si>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</si>
  <si>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</si>
  <si>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</si>
  <si>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</si>
  <si>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</si>
  <si>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</si>
  <si>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</si>
  <si>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</si>
  <si>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</si>
  <si>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</si>
  <si>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</si>
  <si>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</si>
  <si>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</si>
  <si>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</si>
  <si>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</si>
  <si>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</si>
  <si>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</si>
  <si>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</si>
  <si>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</si>
  <si>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</si>
  <si>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</si>
  <si>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</si>
  <si>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</si>
  <si>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</si>
  <si>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</si>
  <si>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</si>
  <si>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</si>
  <si>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</si>
  <si>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</si>
  <si>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</si>
  <si>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</si>
  <si>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</si>
  <si>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</si>
  <si>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</si>
  <si>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</si>
  <si>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</si>
  <si>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</si>
  <si>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</si>
  <si>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</si>
  <si>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</si>
  <si>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</si>
  <si>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</si>
  <si>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</si>
  <si>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</si>
  <si>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</si>
  <si>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</si>
  <si>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</si>
  <si>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</si>
  <si>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</si>
  <si>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</si>
  <si>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</si>
  <si>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</si>
  <si>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</si>
  <si>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</si>
  <si>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</si>
  <si>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</si>
  <si>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</si>
  <si>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</si>
  <si>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</si>
  <si>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</si>
  <si>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</si>
  <si>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</si>
  <si>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</si>
  <si>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</si>
  <si>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</si>
  <si>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</si>
  <si>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</si>
  <si>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</si>
  <si>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</si>
  <si>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</si>
  <si>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</si>
  <si>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</si>
  <si>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</si>
  <si>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</si>
  <si>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</si>
  <si>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</si>
  <si>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</si>
  <si>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</si>
  <si>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</si>
  <si>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</si>
  <si>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</si>
  <si>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</si>
  <si>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</si>
  <si>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</si>
  <si>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</si>
  <si>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</si>
  <si>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</si>
  <si>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</si>
  <si>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</si>
  <si>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</si>
  <si>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</si>
  <si>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</si>
  <si>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</si>
  <si>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</si>
  <si>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</si>
  <si>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</si>
  <si>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</si>
  <si>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</si>
  <si>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</si>
  <si>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</si>
  <si>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</si>
  <si>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</si>
  <si>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</si>
  <si>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</si>
  <si>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</si>
  <si>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</si>
  <si>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</si>
  <si>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</si>
  <si>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</si>
  <si>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</si>
  <si>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</si>
  <si>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</si>
  <si>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</si>
  <si>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</si>
  <si>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</si>
  <si>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</si>
  <si>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</si>
  <si>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</si>
  <si>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</si>
  <si>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</si>
  <si>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</si>
  <si>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</si>
  <si>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</si>
  <si>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</si>
  <si>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</si>
  <si>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</si>
  <si>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</si>
  <si>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</si>
  <si>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</si>
  <si>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</si>
  <si>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</si>
  <si>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</si>
  <si>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</si>
  <si>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</si>
  <si>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</si>
  <si>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</si>
  <si>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</si>
  <si>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</si>
  <si>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</si>
  <si>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</si>
  <si>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</si>
  <si>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</si>
  <si>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</si>
  <si>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</si>
  <si>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</si>
  <si>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</si>
  <si>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</si>
  <si>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</si>
  <si>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</si>
  <si>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</si>
  <si>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</si>
  <si>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</si>
  <si>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</si>
  <si>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</si>
  <si>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</si>
  <si>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</si>
  <si>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</si>
  <si>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</si>
  <si>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</si>
  <si>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</si>
  <si>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</si>
  <si>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</si>
  <si>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</si>
  <si>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</si>
  <si>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</si>
  <si>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</si>
  <si>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</si>
  <si>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</si>
  <si>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</si>
  <si>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</si>
  <si>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</si>
  <si>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</si>
  <si>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</si>
  <si>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</si>
  <si>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</si>
  <si>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</si>
  <si>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</si>
  <si>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</si>
  <si>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</si>
  <si>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</si>
  <si>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</si>
  <si>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</si>
  <si>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</si>
  <si>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</si>
  <si>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</si>
  <si>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</si>
  <si>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</si>
  <si>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</si>
  <si>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</si>
  <si>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</si>
  <si>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</si>
  <si>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</si>
  <si>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</si>
  <si>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</si>
  <si>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</si>
  <si>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</si>
  <si>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</si>
  <si>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</si>
  <si>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</si>
  <si>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</si>
  <si>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</si>
  <si>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</si>
  <si>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</si>
  <si>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</si>
  <si>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</si>
  <si>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</si>
  <si>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</si>
  <si>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</si>
  <si>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</si>
  <si>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</si>
  <si>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</si>
  <si>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</si>
  <si>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</si>
  <si>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</si>
  <si>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</si>
  <si>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</si>
  <si>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</si>
  <si>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</si>
  <si>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</si>
  <si>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</si>
  <si>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</si>
  <si>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</si>
  <si>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</si>
  <si>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</si>
  <si>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</si>
  <si>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</si>
  <si>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</si>
  <si>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</si>
  <si>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</si>
  <si>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</si>
  <si>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</si>
  <si>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</si>
  <si>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</si>
  <si>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</si>
  <si>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</si>
  <si>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</si>
  <si>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</si>
  <si>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</si>
  <si>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</si>
  <si>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</si>
  <si>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</si>
  <si>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</si>
  <si>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</si>
  <si>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</si>
  <si>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</si>
  <si>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</si>
  <si>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</si>
  <si>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</si>
  <si>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</si>
  <si>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</si>
  <si>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</si>
  <si>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</si>
  <si>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</si>
  <si>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</si>
  <si>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</si>
  <si>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</si>
  <si>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</si>
  <si>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</si>
  <si>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</si>
  <si>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</si>
  <si>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</si>
  <si>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</si>
  <si>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</si>
  <si>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</si>
  <si>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</si>
  <si>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</si>
  <si>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</si>
  <si>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</si>
  <si>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</si>
  <si>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</si>
  <si>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</si>
  <si>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</si>
  <si>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</si>
  <si>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</si>
  <si>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</si>
  <si>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</si>
  <si>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</si>
  <si>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</si>
  <si>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</si>
  <si>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</si>
  <si>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</si>
  <si>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</si>
  <si>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</si>
  <si>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</si>
  <si>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</si>
  <si>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</si>
  <si>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</si>
  <si>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</si>
  <si>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</si>
  <si>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</si>
  <si>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</si>
  <si>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</si>
  <si>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</si>
  <si>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</si>
  <si>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</si>
  <si>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</si>
  <si>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</si>
  <si>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</si>
  <si>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</si>
  <si>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</si>
  <si>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</si>
  <si>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</si>
  <si>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</si>
  <si>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</si>
  <si>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</si>
  <si>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</si>
  <si>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</si>
  <si>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</si>
  <si>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</si>
  <si>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</si>
  <si>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</si>
  <si>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</si>
  <si>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</si>
  <si>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</si>
  <si>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</si>
  <si>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</si>
  <si>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</si>
  <si>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</si>
  <si>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</si>
  <si>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</si>
  <si>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</si>
  <si>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</si>
  <si>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</si>
  <si>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</si>
  <si>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</si>
  <si>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</si>
  <si>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</si>
  <si>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</si>
  <si>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</si>
  <si>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</si>
  <si>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</si>
  <si>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</si>
  <si>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</si>
  <si>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</si>
  <si>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</si>
  <si>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</si>
  <si>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</si>
  <si>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</si>
  <si>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</si>
  <si>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</si>
  <si>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</si>
  <si>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</si>
  <si>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</si>
  <si>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</si>
  <si>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</si>
  <si>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</si>
  <si>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</si>
  <si>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</si>
  <si>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</si>
  <si>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</si>
  <si>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</si>
  <si>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</si>
  <si>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</si>
  <si>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</si>
  <si>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</si>
  <si>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</si>
  <si>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</si>
  <si>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</si>
  <si>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</si>
  <si>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</si>
  <si>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</si>
  <si>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</si>
  <si>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</si>
  <si>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</si>
  <si>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</si>
  <si>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</si>
  <si>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</si>
  <si>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</si>
  <si>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</si>
  <si>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</si>
  <si>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</si>
  <si>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</si>
  <si>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</si>
  <si>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</si>
  <si>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</si>
  <si>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</si>
  <si>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</si>
  <si>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</si>
  <si>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</si>
  <si>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</si>
  <si>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</si>
  <si>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</si>
  <si>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</si>
  <si>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</si>
  <si>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</si>
  <si>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</si>
  <si>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</si>
  <si>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</si>
  <si>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</si>
  <si>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</si>
  <si>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</si>
  <si>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</si>
  <si>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</si>
  <si>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</si>
  <si>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</si>
  <si>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</si>
  <si>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</si>
  <si>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</si>
  <si>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</si>
  <si>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</si>
  <si>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</si>
  <si>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</si>
  <si>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</si>
  <si>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</si>
  <si>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</si>
  <si>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</si>
  <si>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</si>
  <si>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</si>
  <si>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</si>
  <si>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</si>
  <si>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</si>
  <si>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</si>
  <si>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</si>
  <si>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</si>
  <si>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</si>
  <si>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</si>
  <si>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</si>
  <si>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</si>
  <si>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</si>
  <si>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</si>
  <si>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</si>
  <si>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</si>
  <si>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</si>
  <si>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</si>
  <si>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</si>
  <si>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</si>
  <si>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</si>
  <si>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</si>
  <si>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</si>
  <si>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</si>
  <si>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</si>
  <si>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</si>
  <si>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</si>
  <si>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</si>
  <si>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</si>
  <si>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</si>
  <si>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</si>
  <si>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</si>
  <si>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</si>
  <si>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</si>
  <si>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</si>
  <si>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</si>
  <si>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</si>
  <si>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</si>
  <si>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</si>
  <si>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</si>
  <si>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</si>
  <si>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</si>
  <si>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</si>
  <si>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</si>
  <si>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</si>
  <si>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</si>
  <si>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</si>
  <si>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</si>
  <si>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</si>
  <si>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</si>
  <si>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</si>
  <si>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</si>
  <si>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</si>
  <si>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</si>
  <si>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</si>
  <si>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</si>
  <si>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</si>
  <si>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</si>
  <si>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</si>
  <si>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</si>
  <si>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</si>
  <si>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</si>
  <si>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</si>
  <si>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</si>
  <si>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</si>
  <si>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</si>
  <si>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</si>
  <si>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</si>
  <si>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</si>
  <si>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</si>
  <si>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</si>
  <si>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</si>
  <si>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</si>
  <si>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</si>
  <si>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</si>
  <si>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</si>
  <si>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</si>
  <si>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</si>
  <si>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</si>
  <si>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</si>
  <si>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</si>
  <si>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</si>
  <si>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</si>
  <si>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</si>
  <si>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</si>
  <si>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</si>
  <si>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</si>
  <si>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</si>
  <si>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</si>
  <si>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</si>
  <si>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</si>
  <si>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</si>
  <si>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</si>
  <si>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</si>
  <si>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</si>
  <si>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</si>
  <si>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</si>
  <si>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</si>
  <si>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</si>
  <si>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</si>
  <si>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</si>
  <si>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</si>
  <si>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</si>
  <si>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</si>
  <si>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</si>
  <si>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</si>
  <si>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</si>
  <si>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</si>
  <si>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</si>
  <si>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</si>
  <si>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</si>
  <si>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</si>
  <si>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</si>
  <si>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</si>
  <si>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</si>
  <si>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</si>
  <si>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</si>
  <si>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</si>
  <si>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</si>
  <si>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</si>
  <si>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</si>
  <si>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</si>
  <si>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</si>
  <si>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</si>
  <si>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</si>
  <si>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</si>
  <si>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</si>
  <si>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</si>
  <si>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</si>
  <si>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</si>
  <si>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</si>
  <si>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</si>
  <si>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</si>
  <si>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</si>
  <si>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</si>
  <si>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</si>
  <si>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</si>
  <si>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</si>
  <si>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</si>
  <si>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</si>
  <si>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</si>
  <si>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</si>
  <si>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</si>
  <si>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</si>
  <si>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</si>
  <si>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</si>
  <si>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</si>
  <si>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</si>
  <si>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</si>
  <si>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</si>
  <si>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</si>
  <si>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</si>
  <si>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</si>
  <si>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</si>
  <si>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</si>
  <si>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</si>
  <si>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</si>
  <si>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</si>
  <si>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</si>
  <si>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</si>
  <si>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</si>
  <si>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</si>
  <si>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</si>
  <si>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</si>
  <si>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</si>
  <si>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</si>
  <si>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</si>
  <si>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</si>
  <si>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</si>
  <si>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</si>
  <si>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</si>
  <si>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</si>
  <si>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</si>
  <si>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</si>
  <si>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</si>
  <si>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</si>
  <si>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</si>
  <si>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</si>
  <si>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</si>
  <si>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</si>
  <si>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</si>
  <si>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</si>
  <si>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</si>
  <si>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</si>
  <si>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</si>
  <si>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</si>
  <si>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</si>
  <si>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</si>
  <si>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</si>
  <si>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</si>
  <si>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</si>
  <si>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</si>
  <si>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</si>
  <si>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</si>
  <si>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</si>
  <si>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</si>
  <si>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</si>
  <si>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</si>
  <si>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</si>
  <si>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</si>
  <si>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</si>
  <si>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</si>
  <si>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</si>
  <si>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</si>
  <si>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</si>
  <si>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</si>
  <si>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</si>
  <si>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</si>
  <si>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</si>
  <si>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</si>
  <si>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</si>
  <si>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</si>
  <si>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</si>
  <si>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</si>
  <si>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</si>
  <si>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</si>
  <si>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</si>
  <si>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</si>
  <si>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</si>
  <si>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</si>
  <si>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</si>
  <si>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</si>
  <si>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</si>
  <si>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</si>
  <si>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</si>
  <si>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</si>
  <si>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</si>
  <si>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</si>
  <si>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</si>
  <si>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</si>
  <si>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</si>
  <si>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</si>
  <si>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</si>
  <si>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</si>
  <si>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</si>
  <si>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</si>
  <si>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</si>
  <si>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</si>
  <si>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</si>
  <si>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</si>
  <si>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</si>
  <si>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</si>
  <si>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</si>
  <si>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</si>
  <si>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</si>
  <si>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</si>
  <si>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</si>
  <si>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</si>
  <si>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</si>
  <si>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</si>
  <si>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</si>
  <si>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</si>
  <si>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</si>
  <si>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</si>
  <si>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</si>
  <si>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</si>
  <si>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</si>
  <si>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</si>
  <si>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</si>
  <si>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</si>
  <si>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</si>
  <si>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</si>
  <si>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</si>
  <si>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</si>
  <si>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</si>
  <si>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</si>
  <si>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</si>
  <si>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</si>
  <si>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</si>
  <si>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</si>
  <si>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</si>
  <si>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</si>
  <si>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</si>
  <si>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</si>
  <si>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</si>
  <si>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</si>
  <si>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</si>
  <si>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</si>
  <si>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</si>
  <si>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</si>
  <si>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</si>
  <si>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</si>
  <si>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</si>
  <si>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</si>
  <si>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</si>
  <si>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</si>
  <si>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</si>
  <si>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</si>
  <si>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</si>
  <si>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</si>
  <si>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</si>
  <si>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</si>
  <si>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</si>
  <si>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</si>
  <si>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</si>
  <si>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</si>
  <si>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</si>
  <si>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</si>
  <si>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</si>
  <si>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</si>
  <si>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</si>
  <si>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</si>
  <si>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</si>
  <si>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</si>
  <si>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</si>
  <si>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</si>
  <si>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</si>
  <si>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</si>
  <si>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</si>
  <si>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</si>
  <si>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</si>
  <si>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</si>
  <si>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</si>
  <si>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</si>
  <si>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</si>
  <si>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</si>
  <si>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</si>
  <si>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</si>
  <si>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</si>
  <si>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</si>
  <si>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</si>
  <si>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</si>
  <si>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</si>
  <si>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</si>
  <si>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</si>
  <si>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</si>
  <si>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</si>
  <si>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</si>
  <si>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</si>
  <si>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</si>
  <si>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</si>
  <si>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</si>
  <si>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</si>
  <si>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</si>
  <si>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</si>
  <si>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</si>
  <si>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</si>
  <si>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</si>
  <si>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</si>
  <si>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</si>
  <si>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</si>
  <si>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</si>
  <si>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</si>
  <si>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</si>
  <si>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</si>
  <si>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</si>
  <si>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</si>
  <si>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</si>
  <si>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</si>
  <si>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</si>
  <si>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</si>
  <si>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</si>
  <si>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</si>
  <si>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</si>
  <si>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</si>
  <si>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</si>
  <si>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</si>
  <si>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</si>
  <si>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</si>
  <si>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</si>
  <si>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</si>
  <si>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</si>
  <si>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</si>
  <si>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</si>
  <si>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</si>
  <si>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</si>
  <si>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</si>
  <si>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</si>
  <si>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</si>
  <si>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</si>
  <si>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</si>
  <si>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</si>
  <si>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</si>
  <si>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</si>
  <si>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</si>
  <si>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</si>
  <si>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</si>
  <si>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</si>
  <si>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</si>
  <si>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</si>
  <si>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</si>
  <si>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</si>
  <si>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</si>
  <si>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</si>
  <si>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</si>
  <si>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</si>
  <si>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</si>
  <si>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</si>
  <si>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</si>
  <si>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</si>
  <si>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</si>
  <si>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</si>
  <si>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</si>
  <si>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</si>
  <si>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</si>
  <si>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</si>
  <si>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</si>
  <si>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</si>
  <si>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</si>
  <si>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</si>
  <si>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</si>
  <si>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</si>
  <si>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</si>
  <si>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</si>
  <si>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</si>
  <si>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</si>
  <si>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</si>
  <si>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</si>
  <si>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</si>
  <si>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</si>
  <si>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</si>
  <si>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</si>
  <si>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</si>
  <si>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</si>
  <si>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</si>
  <si>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</si>
  <si>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</si>
  <si>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</si>
  <si>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</si>
  <si>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</si>
  <si>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</si>
  <si>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</si>
  <si>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</si>
  <si>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</si>
  <si>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</si>
  <si>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</si>
  <si>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</si>
  <si>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</si>
  <si>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</si>
  <si>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</si>
  <si>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</si>
  <si>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</si>
  <si>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</si>
  <si>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</si>
  <si>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</si>
  <si>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</si>
  <si>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</si>
  <si>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</si>
  <si>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</si>
  <si>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</si>
  <si>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</si>
  <si>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</si>
  <si>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</si>
  <si>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</si>
  <si>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</si>
  <si>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</si>
  <si>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</si>
  <si>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</si>
  <si>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</si>
  <si>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</si>
  <si>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</si>
  <si>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</si>
  <si>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</si>
  <si>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</si>
  <si>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</si>
  <si>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</si>
  <si>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</si>
  <si>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</si>
  <si>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</si>
  <si>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</si>
  <si>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</si>
  <si>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</si>
  <si>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</si>
  <si>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</si>
  <si>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</si>
  <si>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</si>
  <si>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</si>
  <si>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</si>
  <si>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</si>
  <si>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</si>
  <si>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</si>
  <si>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</si>
  <si>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</si>
  <si>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</si>
  <si>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</si>
  <si>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</si>
  <si>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</si>
  <si>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</si>
  <si>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</si>
  <si>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</si>
  <si>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</si>
  <si>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</si>
  <si>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</si>
  <si>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</si>
  <si>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</si>
  <si>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</si>
  <si>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</si>
  <si>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</si>
  <si>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</si>
  <si>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</si>
  <si>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</si>
  <si>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</si>
  <si>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</si>
  <si>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</si>
  <si>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</si>
  <si>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</si>
  <si>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</si>
  <si>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</si>
  <si>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</si>
  <si>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</si>
  <si>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</si>
  <si>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</si>
  <si>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</si>
  <si>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</si>
  <si>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</si>
  <si>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</si>
  <si>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</si>
  <si>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</si>
  <si>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</si>
  <si>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</si>
  <si>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</si>
  <si>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</si>
  <si>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</si>
  <si>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</si>
  <si>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</si>
  <si>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</si>
  <si>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</si>
  <si>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</si>
  <si>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</si>
  <si>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</si>
  <si>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</si>
  <si>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</si>
  <si>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</si>
  <si>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</si>
  <si>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</si>
  <si>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</si>
  <si>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</si>
  <si>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</si>
  <si>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</si>
  <si>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</si>
  <si>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</si>
  <si>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</si>
  <si>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</si>
  <si>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</si>
  <si>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</si>
  <si>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</si>
  <si>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</si>
  <si>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</si>
  <si>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</si>
  <si>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</si>
  <si>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</si>
  <si>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</si>
  <si>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</si>
  <si>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</si>
  <si>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</si>
  <si>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</si>
  <si>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</si>
  <si>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</si>
  <si>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</si>
  <si>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</si>
  <si>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</si>
  <si>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</si>
  <si>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</si>
  <si>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</si>
  <si>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</si>
  <si>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</si>
  <si>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</si>
  <si>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</si>
  <si>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</si>
  <si>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</si>
  <si>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</si>
  <si>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</si>
  <si>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</si>
  <si>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</si>
  <si>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</si>
  <si>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</si>
  <si>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</si>
  <si>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</si>
  <si>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</si>
  <si>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</si>
  <si>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</si>
  <si>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</si>
  <si>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</si>
  <si>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</si>
  <si>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</si>
  <si>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</si>
  <si>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</si>
  <si>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</si>
  <si>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</si>
  <si>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</si>
  <si>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</si>
  <si>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</si>
  <si>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</si>
  <si>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</si>
  <si>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</si>
  <si>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</si>
  <si>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</si>
  <si>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</si>
  <si>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</si>
  <si>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</si>
  <si>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</si>
  <si>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</si>
  <si>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</si>
  <si>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</si>
  <si>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</si>
  <si>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</si>
  <si>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</si>
  <si>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</si>
  <si>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</si>
  <si>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</si>
  <si>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</si>
  <si>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</si>
  <si>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</si>
  <si>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</si>
  <si>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</si>
  <si>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</si>
  <si>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</si>
  <si>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</si>
  <si>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</si>
  <si>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</si>
  <si>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</si>
  <si>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</si>
  <si>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</si>
  <si>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</si>
  <si>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</si>
  <si>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</si>
  <si>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</si>
  <si>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</si>
  <si>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</si>
  <si>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</si>
  <si>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</si>
  <si>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</si>
  <si>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</si>
  <si>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</si>
  <si>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</si>
  <si>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</si>
  <si>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</si>
  <si>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</si>
  <si>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</si>
  <si>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</si>
  <si>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</si>
  <si>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</si>
  <si>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</si>
  <si>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</si>
  <si>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</si>
  <si>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</si>
  <si>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</si>
  <si>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</si>
  <si>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</si>
  <si>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</si>
  <si>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</si>
  <si>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</si>
  <si>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</si>
  <si>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</si>
  <si>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</si>
  <si>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</si>
  <si>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</si>
  <si>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</si>
  <si>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</si>
  <si>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</si>
  <si>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</si>
  <si>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</si>
  <si>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</si>
  <si>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</si>
  <si>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</si>
  <si>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</si>
  <si>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</si>
  <si>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</si>
  <si>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</si>
  <si>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</si>
  <si>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</si>
  <si>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</si>
  <si>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</si>
  <si>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</si>
  <si>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</si>
  <si>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</si>
  <si>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</si>
  <si>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</si>
  <si>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</si>
  <si>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</si>
  <si>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</si>
  <si>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</si>
  <si>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</si>
  <si>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</si>
  <si>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</si>
  <si>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</si>
  <si>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</si>
  <si>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</si>
  <si>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</si>
  <si>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</si>
  <si>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</si>
  <si>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</si>
  <si>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</si>
  <si>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</si>
  <si>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</si>
  <si>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</si>
  <si>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</si>
  <si>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</si>
  <si>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</si>
  <si>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</si>
  <si>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</si>
  <si>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</si>
  <si>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</si>
  <si>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</si>
  <si>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</si>
  <si>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</si>
  <si>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</si>
  <si>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</si>
  <si>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</si>
  <si>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</si>
  <si>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</si>
  <si>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</si>
  <si>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</si>
  <si>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</si>
  <si>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</si>
  <si>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</si>
  <si>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</si>
  <si>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</si>
  <si>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</si>
  <si>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</si>
  <si>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</si>
  <si>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</si>
  <si>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</si>
  <si>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</si>
  <si>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</si>
  <si>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</si>
  <si>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</si>
  <si>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</si>
  <si>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</si>
  <si>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</si>
  <si>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</si>
  <si>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</si>
  <si>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</si>
  <si>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</si>
  <si>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</si>
  <si>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</si>
  <si>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</si>
  <si>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</si>
  <si>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</si>
  <si>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</si>
  <si>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</si>
  <si>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</si>
  <si>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</si>
  <si>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</si>
  <si>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</si>
  <si>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</si>
  <si>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</si>
  <si>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</si>
  <si>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</si>
  <si>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</si>
  <si>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</si>
  <si>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</si>
  <si>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</si>
  <si>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</si>
  <si>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</si>
  <si>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</si>
  <si>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</si>
  <si>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</si>
  <si>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</si>
  <si>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</si>
  <si>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</si>
  <si>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</si>
  <si>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</si>
  <si>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</si>
  <si>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</si>
  <si>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</si>
  <si>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</si>
  <si>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</si>
  <si>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</si>
  <si>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</si>
  <si>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</si>
  <si>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</si>
  <si>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</si>
  <si>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</si>
  <si>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</si>
  <si>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</si>
  <si>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</si>
  <si>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</si>
  <si>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</si>
  <si>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</si>
  <si>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</si>
  <si>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</si>
  <si>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</si>
  <si>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</si>
  <si>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</si>
  <si>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</si>
  <si>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</si>
  <si>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</si>
  <si>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</si>
  <si>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</si>
  <si>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</si>
  <si>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</si>
  <si>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</si>
  <si>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</si>
  <si>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</si>
  <si>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</si>
  <si>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</si>
  <si>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</si>
  <si>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</si>
  <si>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</si>
  <si>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</si>
  <si>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</si>
  <si>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</si>
  <si>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</si>
  <si>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</si>
  <si>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</si>
  <si>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</si>
  <si>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</si>
  <si>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</si>
  <si>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</si>
  <si>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</si>
  <si>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</si>
  <si>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</si>
  <si>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</si>
  <si>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</si>
  <si>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</si>
  <si>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</si>
  <si>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</si>
  <si>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</si>
  <si>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</si>
  <si>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</si>
  <si>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</si>
  <si>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</si>
  <si>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</si>
  <si>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</si>
  <si>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</si>
  <si>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</si>
  <si>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</si>
  <si>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</si>
  <si>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</si>
  <si>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</si>
  <si>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</si>
  <si>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</si>
  <si>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</si>
  <si>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</si>
  <si>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</si>
  <si>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</si>
  <si>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</si>
  <si>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</si>
  <si>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</si>
  <si>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</si>
  <si>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</si>
  <si>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</si>
  <si>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</si>
  <si>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</si>
  <si>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</si>
  <si>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</si>
  <si>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</si>
  <si>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</si>
  <si>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</si>
  <si>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</si>
  <si>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</si>
  <si>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</si>
  <si>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</si>
  <si>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</si>
  <si>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</si>
  <si>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</si>
  <si>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</si>
  <si>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</si>
  <si>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</si>
  <si>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</si>
  <si>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</si>
  <si>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</si>
  <si>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</si>
  <si>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</si>
  <si>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</si>
  <si>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</si>
  <si>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</si>
  <si>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</si>
  <si>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</si>
  <si>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</si>
  <si>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</si>
  <si>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</si>
  <si>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</si>
  <si>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</si>
  <si>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</si>
  <si>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</si>
  <si>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</si>
  <si>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</si>
  <si>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</si>
  <si>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</si>
  <si>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</si>
  <si>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</si>
  <si>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</si>
  <si>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</si>
  <si>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</si>
  <si>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</si>
  <si>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</si>
  <si>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</si>
  <si>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</si>
  <si>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</si>
  <si>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</si>
  <si>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</si>
  <si>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</si>
  <si>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</si>
  <si>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</si>
  <si>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</si>
  <si>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</si>
  <si>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</si>
  <si>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</si>
  <si>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</si>
  <si>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</si>
  <si>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</si>
  <si>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</si>
  <si>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</si>
  <si>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</si>
  <si>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</si>
  <si>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</si>
  <si>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</si>
  <si>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</si>
  <si>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</si>
  <si>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</si>
  <si>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</si>
  <si>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</si>
  <si>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</si>
  <si>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</si>
  <si>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</si>
  <si>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</si>
  <si>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</si>
  <si>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</si>
  <si>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</si>
  <si>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</si>
  <si>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</si>
  <si>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</si>
  <si>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</si>
  <si>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</si>
  <si>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</si>
  <si>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</si>
  <si>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</si>
  <si>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</si>
  <si>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</si>
  <si>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</si>
  <si>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</si>
  <si>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</si>
  <si>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</si>
  <si>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</si>
  <si>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</si>
  <si>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</si>
  <si>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</si>
  <si>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</si>
  <si>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</si>
  <si>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</si>
  <si>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</si>
  <si>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</si>
  <si>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</si>
  <si>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</si>
  <si>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</si>
  <si>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</si>
  <si>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</si>
  <si>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</si>
  <si>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</si>
  <si>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</si>
  <si>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</si>
  <si>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</si>
  <si>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</si>
  <si>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</si>
  <si>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</si>
  <si>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</si>
  <si>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</si>
  <si>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</si>
  <si>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</si>
  <si>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</si>
  <si>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</si>
  <si>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</si>
  <si>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</si>
  <si>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</si>
  <si>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</si>
  <si>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</si>
  <si>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</si>
  <si>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</si>
  <si>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</si>
  <si>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</si>
  <si>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</si>
  <si>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</si>
  <si>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</si>
  <si>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</si>
  <si>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</si>
  <si>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</si>
  <si>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</si>
  <si>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</si>
  <si>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</si>
  <si>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</si>
  <si>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</si>
  <si>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</si>
  <si>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</si>
  <si>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</si>
  <si>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</si>
  <si>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</si>
  <si>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</si>
  <si>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</si>
  <si>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</si>
  <si>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</si>
  <si>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</si>
  <si>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</si>
  <si>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</si>
  <si>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</si>
  <si>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</si>
  <si>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</si>
  <si>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</si>
  <si>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</si>
  <si>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</si>
  <si>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</si>
  <si>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</si>
  <si>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</si>
  <si>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</si>
  <si>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</si>
  <si>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</si>
  <si>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</si>
  <si>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</si>
  <si>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</si>
  <si>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</si>
  <si>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</si>
  <si>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</si>
  <si>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</si>
  <si>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</si>
  <si>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</si>
  <si>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</si>
  <si>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</si>
  <si>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</si>
  <si>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</si>
  <si>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</si>
  <si>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</si>
  <si>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</si>
  <si>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</si>
  <si>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</si>
  <si>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</si>
  <si>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</si>
  <si>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</si>
  <si>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</si>
  <si>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</si>
  <si>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</si>
  <si>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</si>
  <si>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</si>
  <si>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</si>
  <si>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</si>
  <si>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</si>
  <si>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</si>
  <si>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</si>
  <si>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</si>
  <si>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</si>
  <si>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</si>
  <si>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</si>
  <si>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</si>
  <si>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</si>
  <si>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</si>
  <si>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</si>
  <si>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</si>
  <si>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</si>
  <si>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</si>
  <si>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</si>
  <si>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</si>
  <si>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</si>
  <si>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</si>
  <si>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</si>
  <si>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</si>
  <si>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</si>
  <si>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</si>
  <si>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</si>
  <si>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</si>
  <si>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</si>
  <si>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</si>
  <si>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</si>
  <si>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</si>
  <si>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</si>
  <si>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</si>
  <si>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</si>
  <si>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</si>
  <si>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</si>
  <si>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</si>
  <si>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</si>
  <si>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</si>
  <si>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</si>
  <si>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</si>
  <si>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</si>
  <si>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</si>
  <si>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</si>
  <si>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</si>
  <si>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</si>
  <si>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</si>
  <si>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</si>
  <si>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</si>
  <si>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</si>
  <si>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</si>
  <si>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</si>
  <si>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</si>
  <si>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</si>
  <si>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</si>
  <si>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</si>
  <si>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</si>
  <si>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</si>
  <si>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</si>
  <si>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</si>
  <si>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</si>
  <si>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</si>
  <si>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</si>
  <si>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</si>
  <si>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</si>
  <si>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</si>
  <si>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</si>
  <si>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</si>
  <si>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</si>
  <si>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</si>
  <si>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</si>
  <si>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</si>
  <si>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</si>
  <si>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</si>
  <si>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</si>
  <si>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</si>
  <si>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</si>
  <si>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</si>
  <si>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</si>
  <si>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</si>
  <si>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</si>
  <si>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</si>
  <si>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</si>
  <si>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</si>
  <si>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</si>
  <si>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</si>
  <si>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</si>
  <si>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</si>
  <si>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</si>
  <si>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</si>
  <si>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</si>
  <si>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</si>
  <si>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</si>
  <si>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</si>
  <si>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</si>
  <si>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</si>
  <si>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</si>
  <si>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</si>
  <si>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</si>
  <si>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</si>
  <si>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</si>
  <si>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</si>
  <si>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</si>
  <si>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</si>
  <si>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</si>
  <si>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</si>
  <si>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</si>
  <si>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</si>
  <si>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</si>
  <si>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</si>
  <si>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</si>
  <si>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</si>
  <si>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</si>
  <si>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</si>
  <si>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</si>
  <si>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</si>
  <si>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</si>
  <si>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</si>
  <si>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</si>
  <si>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</si>
  <si>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</si>
  <si>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</si>
  <si>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</si>
  <si>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</si>
  <si>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</si>
  <si>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</si>
  <si>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</si>
  <si>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</si>
  <si>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</si>
  <si>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</si>
  <si>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</si>
  <si>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</si>
  <si>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</si>
  <si>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</si>
  <si>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</si>
  <si>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</si>
  <si>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</si>
  <si>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</si>
  <si>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</si>
  <si>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</si>
  <si>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</si>
  <si>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</si>
  <si>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</si>
  <si>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</si>
  <si>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</si>
  <si>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</si>
  <si>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</si>
  <si>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</si>
  <si>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</si>
  <si>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</si>
  <si>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</si>
  <si>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</si>
  <si>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</si>
  <si>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</si>
  <si>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</si>
  <si>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</si>
  <si>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</si>
  <si>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</si>
  <si>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</si>
  <si>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</si>
  <si>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</si>
  <si>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</si>
  <si>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</si>
  <si>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</si>
  <si>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</si>
  <si>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</si>
  <si>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</si>
  <si>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</si>
  <si>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</si>
  <si>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</si>
  <si>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</si>
  <si>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</si>
  <si>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</si>
  <si>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</si>
  <si>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</si>
  <si>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</si>
  <si>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</si>
  <si>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</si>
  <si>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</si>
  <si>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</si>
  <si>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</si>
  <si>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</si>
  <si>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</si>
  <si>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</si>
  <si>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</si>
  <si>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</si>
  <si>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</si>
  <si>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</si>
  <si>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</si>
  <si>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</si>
  <si>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</si>
  <si>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</si>
  <si>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</si>
  <si>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</si>
  <si>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</si>
  <si>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</si>
  <si>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</si>
  <si>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</si>
  <si>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</si>
  <si>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</si>
  <si>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</si>
  <si>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</si>
  <si>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</si>
  <si>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</si>
  <si>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</si>
  <si>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</si>
  <si>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</si>
  <si>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</si>
  <si>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</si>
  <si>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</si>
  <si>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</si>
  <si>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</si>
  <si>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</si>
  <si>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</si>
  <si>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</si>
  <si>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</si>
  <si>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</si>
  <si>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</si>
  <si>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</si>
  <si>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</si>
  <si>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</si>
  <si>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</si>
  <si>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</si>
  <si>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</si>
  <si>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</si>
  <si>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</si>
  <si>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</si>
  <si>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</si>
  <si>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</si>
  <si>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</si>
  <si>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</si>
  <si>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</si>
  <si>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</si>
  <si>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</si>
  <si>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</si>
  <si>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</si>
  <si>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</si>
  <si>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</si>
  <si>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</si>
  <si>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</si>
  <si>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</si>
  <si>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</si>
  <si>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</si>
  <si>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</si>
  <si>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</si>
  <si>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</si>
  <si>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</si>
  <si>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</si>
  <si>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</si>
  <si>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</si>
  <si>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</si>
  <si>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</si>
  <si>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</si>
  <si>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</si>
  <si>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</si>
  <si>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</si>
  <si>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</si>
  <si>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</si>
  <si>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</si>
  <si>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</si>
  <si>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</si>
  <si>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</si>
  <si>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</si>
  <si>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</si>
  <si>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</si>
  <si>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</si>
  <si>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</si>
  <si>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</si>
  <si>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</si>
  <si>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</si>
  <si>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</si>
  <si>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</si>
  <si>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</si>
  <si>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</si>
  <si>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</si>
  <si>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</si>
  <si>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</si>
  <si>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</si>
  <si>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</si>
  <si>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</si>
  <si>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</si>
  <si>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</si>
  <si>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</si>
  <si>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</si>
  <si>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</si>
  <si>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</si>
  <si>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</si>
  <si>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</si>
  <si>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</si>
  <si>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</si>
  <si>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</si>
  <si>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</si>
  <si>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</si>
  <si>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</si>
  <si>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</si>
  <si>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</si>
  <si>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</si>
  <si>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</si>
  <si>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</si>
  <si>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</si>
  <si>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</si>
  <si>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</si>
  <si>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</si>
  <si>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</si>
  <si>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</si>
  <si>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</si>
  <si>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</si>
  <si>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</si>
  <si>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</si>
  <si>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</si>
  <si>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</si>
  <si>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</si>
  <si>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</si>
  <si>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</si>
  <si>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</si>
  <si>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</si>
  <si>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</si>
  <si>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</si>
  <si>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</si>
  <si>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</si>
  <si>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</si>
  <si>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</si>
  <si>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</si>
  <si>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</si>
  <si>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</si>
  <si>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</si>
  <si>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</si>
  <si>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</si>
  <si>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</si>
  <si>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</si>
  <si>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</si>
  <si>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</si>
  <si>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</si>
  <si>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</si>
  <si>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</si>
  <si>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</si>
  <si>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</si>
  <si>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</si>
  <si>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</si>
  <si>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</si>
  <si>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</si>
  <si>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</si>
  <si>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</si>
  <si>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</si>
  <si>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</si>
  <si>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</si>
  <si>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</si>
  <si>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</si>
  <si>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</si>
  <si>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</si>
  <si>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</si>
  <si>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</si>
  <si>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</si>
  <si>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</si>
  <si>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</si>
  <si>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</si>
  <si>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</si>
  <si>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</si>
  <si>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</si>
  <si>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</si>
  <si>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</si>
  <si>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</si>
  <si>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</si>
  <si>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</si>
  <si>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</si>
  <si>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</si>
  <si>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</si>
  <si>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</si>
  <si>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</si>
  <si>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</si>
  <si>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</si>
  <si>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</si>
  <si>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</si>
  <si>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</si>
  <si>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</si>
  <si>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</si>
  <si>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</si>
  <si>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</si>
  <si>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</si>
  <si>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</si>
  <si>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</si>
  <si>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</si>
  <si>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</si>
  <si>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</si>
  <si>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</si>
  <si>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</si>
  <si>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</si>
  <si>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</si>
  <si>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</si>
  <si>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</si>
  <si>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</si>
  <si>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</si>
  <si>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</si>
  <si>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</si>
  <si>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</si>
  <si>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</si>
  <si>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</si>
  <si>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</si>
  <si>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</si>
  <si>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</si>
  <si>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</si>
  <si>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</si>
  <si>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</si>
  <si>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</si>
  <si>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</si>
  <si>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</si>
  <si>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</si>
  <si>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</si>
  <si>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</si>
  <si>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</si>
  <si>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</si>
  <si>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</si>
  <si>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</si>
  <si>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</si>
  <si>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</si>
  <si>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</si>
  <si>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</si>
  <si>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</si>
  <si>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</si>
  <si>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</si>
  <si>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</si>
  <si>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</si>
  <si>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</si>
  <si>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</si>
  <si>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</si>
  <si>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</si>
  <si>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</si>
  <si>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</si>
  <si>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</si>
  <si>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</si>
  <si>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</si>
  <si>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</si>
  <si>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</si>
  <si>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</si>
  <si>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</si>
  <si>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</si>
  <si>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</si>
  <si>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</si>
  <si>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</si>
  <si>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</si>
  <si>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</si>
  <si>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</si>
  <si>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</si>
  <si>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</si>
  <si>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</si>
  <si>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</si>
  <si>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</si>
  <si>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</si>
  <si>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</si>
  <si>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</si>
  <si>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</si>
  <si>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</si>
  <si>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</si>
  <si>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</si>
  <si>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</si>
  <si>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</si>
  <si>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</si>
  <si>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</si>
  <si>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</si>
  <si>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</si>
  <si>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</si>
  <si>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</si>
  <si>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</si>
  <si>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</si>
  <si>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</si>
  <si>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</si>
  <si>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</si>
  <si>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</si>
  <si>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</si>
  <si>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</si>
  <si>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</si>
  <si>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</si>
  <si>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</si>
  <si>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</si>
  <si>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</si>
  <si>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</si>
  <si>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</si>
  <si>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</si>
  <si>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</si>
  <si>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</si>
  <si>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</si>
  <si>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</si>
  <si>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</si>
  <si>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</si>
  <si>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</si>
  <si>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</si>
  <si>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</si>
  <si>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</si>
  <si>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</si>
  <si>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</si>
  <si>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</si>
  <si>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</si>
  <si>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</si>
  <si>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</si>
  <si>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</si>
  <si>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</si>
  <si>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</si>
  <si>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</si>
  <si>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</si>
  <si>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</si>
  <si>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</si>
  <si>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</si>
  <si>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</si>
  <si>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</si>
  <si>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</si>
  <si>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</si>
  <si>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</si>
  <si>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</si>
  <si>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</si>
  <si>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</si>
  <si>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</si>
  <si>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</si>
  <si>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</si>
  <si>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</si>
  <si>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</si>
  <si>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</si>
  <si>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</si>
  <si>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</si>
  <si>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</si>
  <si>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</si>
  <si>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</si>
  <si>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</si>
  <si>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</si>
  <si>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</si>
  <si>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</si>
  <si>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</si>
  <si>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</si>
  <si>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</si>
  <si>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</si>
  <si>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</si>
  <si>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</si>
  <si>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</si>
  <si>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</si>
  <si>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</si>
  <si>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</si>
  <si>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</si>
  <si>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</si>
  <si>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</si>
  <si>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</si>
  <si>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</si>
  <si>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</si>
  <si>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</si>
  <si>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</si>
  <si>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</si>
  <si>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</si>
  <si>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</si>
  <si>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</si>
  <si>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</si>
  <si>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</si>
  <si>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</si>
  <si>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</si>
  <si>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</si>
  <si>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</si>
  <si>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</si>
  <si>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</si>
  <si>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</si>
  <si>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</si>
  <si>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</si>
  <si>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</si>
  <si>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</si>
  <si>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</si>
  <si>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</si>
  <si>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</si>
  <si>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</si>
  <si>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</si>
  <si>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</si>
  <si>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</si>
  <si>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</si>
  <si>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</si>
  <si>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</si>
  <si>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</si>
  <si>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</si>
  <si>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</si>
  <si>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</si>
  <si>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</si>
  <si>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</si>
  <si>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</si>
  <si>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</si>
  <si>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</si>
  <si>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</si>
  <si>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</si>
  <si>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</si>
  <si>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</si>
  <si>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</si>
  <si>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</si>
  <si>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</si>
  <si>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</si>
  <si>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</si>
  <si>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</si>
  <si>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</si>
  <si>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</si>
  <si>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</si>
  <si>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</si>
  <si>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</si>
  <si>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</si>
  <si>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</si>
  <si>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</si>
  <si>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</si>
  <si>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</si>
  <si>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</si>
  <si>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</si>
  <si>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</si>
  <si>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</si>
  <si>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</si>
  <si>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</si>
  <si>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</si>
  <si>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</si>
  <si>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</si>
  <si>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</si>
  <si>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</si>
  <si>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</si>
  <si>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</si>
  <si>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</si>
  <si>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</si>
  <si>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</si>
  <si>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</si>
  <si>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</si>
  <si>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</si>
  <si>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</si>
  <si>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</si>
  <si>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</si>
  <si>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</si>
  <si>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</si>
  <si>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</si>
  <si>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</si>
  <si>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</si>
  <si>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</si>
  <si>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</si>
  <si>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</si>
  <si>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</si>
  <si>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</si>
  <si>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</si>
  <si>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</si>
  <si>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</si>
  <si>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</si>
  <si>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</si>
  <si>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</si>
  <si>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</si>
  <si>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</si>
  <si>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</si>
  <si>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</si>
  <si>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</si>
  <si>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</si>
  <si>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</si>
  <si>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</si>
  <si>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</si>
  <si>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</si>
  <si>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</si>
  <si>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</si>
  <si>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</si>
  <si>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</si>
  <si>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</si>
  <si>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</si>
  <si>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</si>
  <si>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</si>
  <si>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</si>
  <si>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</si>
  <si>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</si>
  <si>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</si>
  <si>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</si>
  <si>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</si>
  <si>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</si>
  <si>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</si>
  <si>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</si>
  <si>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</si>
  <si>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</si>
  <si>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</si>
  <si>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</si>
  <si>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</si>
  <si>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</si>
  <si>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</si>
  <si>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</si>
  <si>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</si>
  <si>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</si>
  <si>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</si>
  <si>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</si>
  <si>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</si>
  <si>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</si>
  <si>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</si>
  <si>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</si>
  <si>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</si>
  <si>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</si>
  <si>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</si>
  <si>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</si>
  <si>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</si>
  <si>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</si>
  <si>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</si>
  <si>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</si>
  <si>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</si>
  <si>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</si>
  <si>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</si>
  <si>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</si>
  <si>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</si>
  <si>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</si>
  <si>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</si>
  <si>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</si>
  <si>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</si>
  <si>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</si>
  <si>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</si>
  <si>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</si>
  <si>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</si>
  <si>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</si>
  <si>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</si>
  <si>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</si>
  <si>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</si>
  <si>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</si>
  <si>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</si>
  <si>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</si>
  <si>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</si>
  <si>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</si>
  <si>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</si>
  <si>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</si>
  <si>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</si>
  <si>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</si>
  <si>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</si>
  <si>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</si>
  <si>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</si>
  <si>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</si>
  <si>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</si>
  <si>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</si>
  <si>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</si>
  <si>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</si>
  <si>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</si>
  <si>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</si>
  <si>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</si>
  <si>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</si>
  <si>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</si>
  <si>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</si>
  <si>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</si>
  <si>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</si>
  <si>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</si>
  <si>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</si>
  <si>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</si>
  <si>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</si>
  <si>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</si>
  <si>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</si>
  <si>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</si>
  <si>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</si>
  <si>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</si>
  <si>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</si>
  <si>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</si>
  <si>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</si>
  <si>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</si>
  <si>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</si>
  <si>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</si>
  <si>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</si>
  <si>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</si>
  <si>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</si>
  <si>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</si>
  <si>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</si>
  <si>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</si>
  <si>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</si>
  <si>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</si>
  <si>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</si>
  <si>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</si>
  <si>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</si>
  <si>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</si>
  <si>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</si>
  <si>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</si>
  <si>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</si>
  <si>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</si>
  <si>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</si>
  <si>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</si>
  <si>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</si>
  <si>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</si>
  <si>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</si>
  <si>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</si>
  <si>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</si>
  <si>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</si>
  <si>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</si>
  <si>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</si>
  <si>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</si>
  <si>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</si>
  <si>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</si>
  <si>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</si>
  <si>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</si>
  <si>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</si>
  <si>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</si>
  <si>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</si>
  <si>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</si>
  <si>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</si>
  <si>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</si>
  <si>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</si>
  <si>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</si>
  <si>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</si>
  <si>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</si>
  <si>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</si>
  <si>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</si>
  <si>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</si>
  <si>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</si>
  <si>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</si>
  <si>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</si>
  <si>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</si>
  <si>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</si>
  <si>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</si>
  <si>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</si>
  <si>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</si>
  <si>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</si>
  <si>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</si>
  <si>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</si>
  <si>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</si>
  <si>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</si>
  <si>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</si>
  <si>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</si>
  <si>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</si>
  <si>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</si>
  <si>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</si>
  <si>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</si>
  <si>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</si>
  <si>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</si>
  <si>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</si>
  <si>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</si>
  <si>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</si>
  <si>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</si>
  <si>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</si>
  <si>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</si>
  <si>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</si>
  <si>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</si>
  <si>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</si>
  <si>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</si>
  <si>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</si>
  <si>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</si>
  <si>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</si>
  <si>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</si>
  <si>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</si>
  <si>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</si>
  <si>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</si>
  <si>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</si>
  <si>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</si>
  <si>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</si>
  <si>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</si>
  <si>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</si>
  <si>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</si>
  <si>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</si>
  <si>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</si>
  <si>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</si>
  <si>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</si>
  <si>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</si>
  <si>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</si>
  <si>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</si>
  <si>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</si>
  <si>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</si>
  <si>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</si>
  <si>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</si>
  <si>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</si>
  <si>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</si>
  <si>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</si>
  <si>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</si>
  <si>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</si>
  <si>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</si>
  <si>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</si>
  <si>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</si>
  <si>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</si>
  <si>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</si>
  <si>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</si>
  <si>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</si>
  <si>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</si>
  <si>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</si>
  <si>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</si>
  <si>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</si>
  <si>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</si>
  <si>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</si>
  <si>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</si>
  <si>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</si>
  <si>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</si>
  <si>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</si>
  <si>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</si>
  <si>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</si>
  <si>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</si>
  <si>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</si>
  <si>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</si>
  <si>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</si>
  <si>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</si>
  <si>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</si>
  <si>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</si>
  <si>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</si>
  <si>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</si>
  <si>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</si>
  <si>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</si>
  <si>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</si>
  <si>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</si>
  <si>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</si>
  <si>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</si>
  <si>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</si>
  <si>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</si>
  <si>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</si>
  <si>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</si>
  <si>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</si>
  <si>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</si>
  <si>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</si>
  <si>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</si>
  <si>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</si>
  <si>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</si>
  <si>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</si>
  <si>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</si>
  <si>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</si>
  <si>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</si>
  <si>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</si>
  <si>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</si>
  <si>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</si>
  <si>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</si>
  <si>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</si>
  <si>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</si>
  <si>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</si>
  <si>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</si>
  <si>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</si>
  <si>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</si>
  <si>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</si>
  <si>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</si>
  <si>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</si>
  <si>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</si>
  <si>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</si>
  <si>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</si>
  <si>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</si>
  <si>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</si>
  <si>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</si>
  <si>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</si>
  <si>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</si>
  <si>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</si>
  <si>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</si>
  <si>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</si>
  <si>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</si>
  <si>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</si>
  <si>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</si>
  <si>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</si>
  <si>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</si>
  <si>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</si>
  <si>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</si>
  <si>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</si>
  <si>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</si>
  <si>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</si>
  <si>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</si>
  <si>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</si>
  <si>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</si>
  <si>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</si>
  <si>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</si>
  <si>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</si>
  <si>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</si>
  <si>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</si>
  <si>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</si>
  <si>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</si>
  <si>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</si>
  <si>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</si>
  <si>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</si>
  <si>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</si>
  <si>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</si>
  <si>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</si>
  <si>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</si>
  <si>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</si>
  <si>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</si>
  <si>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</si>
  <si>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</si>
  <si>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</si>
  <si>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</si>
  <si>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</si>
  <si>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</si>
  <si>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</si>
  <si>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</si>
  <si>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</si>
  <si>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</si>
  <si>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</si>
  <si>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</si>
  <si>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</si>
  <si>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</si>
  <si>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</si>
  <si>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</si>
  <si>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</si>
  <si>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</si>
  <si>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</si>
  <si>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</si>
  <si>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</si>
  <si>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</si>
  <si>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</si>
  <si>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</si>
  <si>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</si>
  <si>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</si>
  <si>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</si>
  <si>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</si>
  <si>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</si>
  <si>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</si>
  <si>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</si>
  <si>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</si>
  <si>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</si>
  <si>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</si>
  <si>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</si>
  <si>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</si>
  <si>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</si>
  <si>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</si>
  <si>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</si>
  <si>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</si>
  <si>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</si>
  <si>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</si>
  <si>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</si>
  <si>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</si>
  <si>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</si>
  <si>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</si>
  <si>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</si>
  <si>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</si>
  <si>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</si>
  <si>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</si>
  <si>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</si>
  <si>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</si>
  <si>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</si>
  <si>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</si>
  <si>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</si>
  <si>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</si>
  <si>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</si>
  <si>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</si>
  <si>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</si>
  <si>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</si>
  <si>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</si>
  <si>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</si>
  <si>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</si>
  <si>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</si>
  <si>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</si>
  <si>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</si>
  <si>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</si>
  <si>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</si>
  <si>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</si>
  <si>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</si>
  <si>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</si>
  <si>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</si>
  <si>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</si>
  <si>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</si>
  <si>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</si>
  <si>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</si>
  <si>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</si>
  <si>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</si>
  <si>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</si>
  <si>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</si>
  <si>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</si>
  <si>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</si>
  <si>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</si>
  <si>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</si>
  <si>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</si>
  <si>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</si>
  <si>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</si>
  <si>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</si>
  <si>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</si>
  <si>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</si>
  <si>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</si>
  <si>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</si>
  <si>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</si>
  <si>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</si>
  <si>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</si>
  <si>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</si>
  <si>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</si>
  <si>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</si>
  <si>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</si>
  <si>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</si>
  <si>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</si>
  <si>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</si>
  <si>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</si>
  <si>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</si>
  <si>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</si>
  <si>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</si>
  <si>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</si>
  <si>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</si>
  <si>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</si>
  <si>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</si>
  <si>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</si>
  <si>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</si>
  <si>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</si>
  <si>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</si>
  <si>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</si>
  <si>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</si>
  <si>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</si>
  <si>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</si>
  <si>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</si>
  <si>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</si>
  <si>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</si>
  <si>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</si>
  <si>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</si>
  <si>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</si>
  <si>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</si>
  <si>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</si>
  <si>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</si>
  <si>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</si>
  <si>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</si>
  <si>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</si>
  <si>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</si>
  <si>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</si>
  <si>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</si>
  <si>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</si>
  <si>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</si>
  <si>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</si>
  <si>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</si>
  <si>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</si>
  <si>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</si>
  <si>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</si>
  <si>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</si>
  <si>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</si>
  <si>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</si>
  <si>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</si>
  <si>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</si>
  <si>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</si>
  <si>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</si>
  <si>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</si>
  <si>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</si>
  <si>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</si>
  <si>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</si>
  <si>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</si>
  <si>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</si>
  <si>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</si>
  <si>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</si>
  <si>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</si>
  <si>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</si>
  <si>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</si>
  <si>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</si>
  <si>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</si>
  <si>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</si>
  <si>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</si>
  <si>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</si>
  <si>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</si>
  <si>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</si>
  <si>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</si>
  <si>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</si>
  <si>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</si>
  <si>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</si>
  <si>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</si>
  <si>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</si>
  <si>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</si>
  <si>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</si>
  <si>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</si>
  <si>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</si>
  <si>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</si>
  <si>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</si>
  <si>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</si>
  <si>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</si>
  <si>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</si>
  <si>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</si>
  <si>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</si>
  <si>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</si>
  <si>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</si>
  <si>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</si>
  <si>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</si>
  <si>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</si>
  <si>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</si>
  <si>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</si>
  <si>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</si>
  <si>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</si>
  <si>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</si>
  <si>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</si>
  <si>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</si>
  <si>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</si>
  <si>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</si>
  <si>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</si>
  <si>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</si>
  <si>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</si>
  <si>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</si>
  <si>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</si>
  <si>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</si>
  <si>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</si>
  <si>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</si>
  <si>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</si>
  <si>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</si>
  <si>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</si>
  <si>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</si>
  <si>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</si>
  <si>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</si>
  <si>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</si>
  <si>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</si>
  <si>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</si>
  <si>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</si>
  <si>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</si>
  <si>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</si>
  <si>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</si>
  <si>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</si>
  <si>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</si>
  <si>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</si>
  <si>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</si>
  <si>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</si>
  <si>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</si>
  <si>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</si>
  <si>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</si>
  <si>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</si>
  <si>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</si>
  <si>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</si>
  <si>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</si>
  <si>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</si>
  <si>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</si>
  <si>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</si>
  <si>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</si>
  <si>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</si>
  <si>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</si>
  <si>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</si>
  <si>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</si>
  <si>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</si>
  <si>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</si>
  <si>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</si>
  <si>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</si>
  <si>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</si>
  <si>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</si>
  <si>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</si>
  <si>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</si>
  <si>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</si>
  <si>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</si>
  <si>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</si>
  <si>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</si>
  <si>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</si>
  <si>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</si>
  <si>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</si>
  <si>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</si>
  <si>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</si>
  <si>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</si>
  <si>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</si>
  <si>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</si>
  <si>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</si>
  <si>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</si>
  <si>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</si>
  <si>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</si>
  <si>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</si>
  <si>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</si>
  <si>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</si>
  <si>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</si>
  <si>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</si>
  <si>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</si>
  <si>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</si>
  <si>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</si>
  <si>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</si>
  <si>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</si>
  <si>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</si>
  <si>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</si>
  <si>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</si>
  <si>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</si>
  <si>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</si>
  <si>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</si>
  <si>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</si>
  <si>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</si>
  <si>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</si>
  <si>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</si>
  <si>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</si>
  <si>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</si>
  <si>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</si>
  <si>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</si>
  <si>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</si>
  <si>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</si>
  <si>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</si>
  <si>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</si>
  <si>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</si>
  <si>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</si>
  <si>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</si>
  <si>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</si>
  <si>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</si>
  <si>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</si>
  <si>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</si>
  <si>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</si>
  <si>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</si>
  <si>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</si>
  <si>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</si>
  <si>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</si>
  <si>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</si>
  <si>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</si>
  <si>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</si>
  <si>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</si>
  <si>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</si>
  <si>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</si>
  <si>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</si>
  <si>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</si>
  <si>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</si>
  <si>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</si>
  <si>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</si>
  <si>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</si>
  <si>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</si>
  <si>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</si>
  <si>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</si>
  <si>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</si>
  <si>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</si>
  <si>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</si>
  <si>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</si>
  <si>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</si>
  <si>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</si>
  <si>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</si>
  <si>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</si>
  <si>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</si>
  <si>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</si>
  <si>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</si>
  <si>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</si>
  <si>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</si>
  <si>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</si>
  <si>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</si>
  <si>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</si>
  <si>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</si>
  <si>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</si>
  <si>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</si>
  <si>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</si>
  <si>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</si>
  <si>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</si>
  <si>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</si>
  <si>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</si>
  <si>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</si>
  <si>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</si>
  <si>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</si>
  <si>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</si>
  <si>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</si>
  <si>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</si>
  <si>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</si>
  <si>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</si>
  <si>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</si>
  <si>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</si>
  <si>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</si>
  <si>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</si>
  <si>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</si>
  <si>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</si>
  <si>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</si>
  <si>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</si>
  <si>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</si>
  <si>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</si>
  <si>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</si>
  <si>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</si>
  <si>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</si>
  <si>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</si>
  <si>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</si>
  <si>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</si>
  <si>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</si>
  <si>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</si>
  <si>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</si>
  <si>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</si>
  <si>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</si>
  <si>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</si>
  <si>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</si>
  <si>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</si>
  <si>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</si>
  <si>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</si>
  <si>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</si>
  <si>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</si>
  <si>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</si>
  <si>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</si>
  <si>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</si>
  <si>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</si>
  <si>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</si>
  <si>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</si>
  <si>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</si>
  <si>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</si>
  <si>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</si>
  <si>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</si>
  <si>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</si>
  <si>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</si>
  <si>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</si>
  <si>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</si>
  <si>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</si>
  <si>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</si>
  <si>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</si>
  <si>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</si>
  <si>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</si>
  <si>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</si>
  <si>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</si>
  <si>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</si>
  <si>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</si>
  <si>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</si>
  <si>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</si>
  <si>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</si>
  <si>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</si>
  <si>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</si>
  <si>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</si>
  <si>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</si>
  <si>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</si>
  <si>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</si>
  <si>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</si>
  <si>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</si>
  <si>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</si>
  <si>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</si>
  <si>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</si>
  <si>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</si>
  <si>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</si>
  <si>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</si>
  <si>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</si>
  <si>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</si>
  <si>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</si>
  <si>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</si>
  <si>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</si>
  <si>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</si>
  <si>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</si>
  <si>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</si>
  <si>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</si>
  <si>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</si>
  <si>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</si>
  <si>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</si>
  <si>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</si>
  <si>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</si>
  <si>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</si>
  <si>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</si>
  <si>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</si>
  <si>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</si>
  <si>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</si>
  <si>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</si>
  <si>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</si>
  <si>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</si>
  <si>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</si>
  <si>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</si>
  <si>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</si>
  <si>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</si>
  <si>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</si>
  <si>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</si>
  <si>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</si>
  <si>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</si>
  <si>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</si>
  <si>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</si>
  <si>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</si>
  <si>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</si>
  <si>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</si>
  <si>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</si>
  <si>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</si>
  <si>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</si>
  <si>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</si>
  <si>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</si>
  <si>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</si>
  <si>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</si>
  <si>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</si>
  <si>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</si>
  <si>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</si>
  <si>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</si>
  <si>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</si>
  <si>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</si>
  <si>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</si>
  <si>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</si>
  <si>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</si>
  <si>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</si>
  <si>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</si>
  <si>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</si>
  <si>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</si>
  <si>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</si>
  <si>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</si>
  <si>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</si>
  <si>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</si>
  <si>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</si>
  <si>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</si>
  <si>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</si>
  <si>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</si>
  <si>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</si>
  <si>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</si>
  <si>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</si>
  <si>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</si>
  <si>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</si>
  <si>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</si>
  <si>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</si>
  <si>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</si>
  <si>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</si>
  <si>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</si>
  <si>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</si>
  <si>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</si>
  <si>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</si>
  <si>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</si>
  <si>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</si>
  <si>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</si>
  <si>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</si>
  <si>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</si>
  <si>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</si>
  <si>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</si>
  <si>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</si>
  <si>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</si>
  <si>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</si>
  <si>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</si>
  <si>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</si>
  <si>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</si>
  <si>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</si>
  <si>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</si>
  <si>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</si>
  <si>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</si>
  <si>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</si>
  <si>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</si>
  <si>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</si>
  <si>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</si>
  <si>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</si>
  <si>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</si>
  <si>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</si>
  <si>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</si>
  <si>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</si>
  <si>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</si>
  <si>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</si>
  <si>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</si>
  <si>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</si>
  <si>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</si>
  <si>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</si>
  <si>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</si>
  <si>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</si>
  <si>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</si>
  <si>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</si>
  <si>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</si>
  <si>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</si>
  <si>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</si>
  <si>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</si>
  <si>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</si>
  <si>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</si>
  <si>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</si>
  <si>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</si>
  <si>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</si>
  <si>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</si>
  <si>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</si>
  <si>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</si>
  <si>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</si>
  <si>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</si>
  <si>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</si>
  <si>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</si>
  <si>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</si>
  <si>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</si>
  <si>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</si>
  <si>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</si>
  <si>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</si>
  <si>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</si>
  <si>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</si>
  <si>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</si>
  <si>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</si>
  <si>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</si>
  <si>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</si>
  <si>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</si>
  <si>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</si>
  <si>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</si>
  <si>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</si>
  <si>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</si>
  <si>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</si>
  <si>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</si>
  <si>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</si>
  <si>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</si>
  <si>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</si>
  <si>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</si>
  <si>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</si>
  <si>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</si>
  <si>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</si>
  <si>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</si>
  <si>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</si>
  <si>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</si>
  <si>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</si>
  <si>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</si>
  <si>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</si>
  <si>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</si>
  <si>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</si>
  <si>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</si>
  <si>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</si>
  <si>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</si>
  <si>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</si>
  <si>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</si>
  <si>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</si>
  <si>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</si>
  <si>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</si>
  <si>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</si>
  <si>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</si>
  <si>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</si>
  <si>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</si>
  <si>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</si>
  <si>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</si>
  <si>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</si>
  <si>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</si>
  <si>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</si>
  <si>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</si>
  <si>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</si>
  <si>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</si>
  <si>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</si>
  <si>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</si>
  <si>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</si>
  <si>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</si>
  <si>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</si>
  <si>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</si>
  <si>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</si>
  <si>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</si>
  <si>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</si>
  <si>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</si>
  <si>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</si>
  <si>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</si>
  <si>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</si>
  <si>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</si>
  <si>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</si>
  <si>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</si>
  <si>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</si>
  <si>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</si>
  <si>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</si>
  <si>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</si>
  <si>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</si>
  <si>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</si>
  <si>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</si>
  <si>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</si>
  <si>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</si>
  <si>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</si>
  <si>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</si>
  <si>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</si>
  <si>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</si>
  <si>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</si>
  <si>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</si>
  <si>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</si>
  <si>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</si>
  <si>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</si>
  <si>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</si>
  <si>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</si>
  <si>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</si>
  <si>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</si>
  <si>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</si>
  <si>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</si>
  <si>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</si>
  <si>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</si>
  <si>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</si>
  <si>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</si>
  <si>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</si>
  <si>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</si>
  <si>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</si>
  <si>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</si>
  <si>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</si>
  <si>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</si>
  <si>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</si>
  <si>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</si>
  <si>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</si>
  <si>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</si>
  <si>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</si>
  <si>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</si>
  <si>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</si>
  <si>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</si>
  <si>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</si>
  <si>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</si>
  <si>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</si>
  <si>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</si>
  <si>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</si>
  <si>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</si>
  <si>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</si>
  <si>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</si>
  <si>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</si>
  <si>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</si>
  <si>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</si>
  <si>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</si>
  <si>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</si>
  <si>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</si>
  <si>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</si>
  <si>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</si>
  <si>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</si>
  <si>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</si>
  <si>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</si>
  <si>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</si>
  <si>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</si>
  <si>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</si>
  <si>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</si>
  <si>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</si>
  <si>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</si>
  <si>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</si>
  <si>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</si>
  <si>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</si>
  <si>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</si>
  <si>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</si>
  <si>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</si>
  <si>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</si>
  <si>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</si>
  <si>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</si>
  <si>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</si>
  <si>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</si>
  <si>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</si>
  <si>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</si>
  <si>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</si>
  <si>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</si>
  <si>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</si>
  <si>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</si>
  <si>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</si>
  <si>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</si>
  <si>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</si>
  <si>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</si>
  <si>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</si>
  <si>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</si>
  <si>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</si>
  <si>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</si>
  <si>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</si>
  <si>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</si>
  <si>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</si>
  <si>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</si>
  <si>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</si>
  <si>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</si>
  <si>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</si>
  <si>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</si>
  <si>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</si>
  <si>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</si>
  <si>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</si>
  <si>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</si>
  <si>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</si>
  <si>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</si>
  <si>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</si>
  <si>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</si>
  <si>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</si>
  <si>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</si>
  <si>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</si>
  <si>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</si>
  <si>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</si>
  <si>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</si>
  <si>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</si>
  <si>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</si>
  <si>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</si>
  <si>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</si>
  <si>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</si>
  <si>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</si>
  <si>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</si>
  <si>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</si>
  <si>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</si>
  <si>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</si>
  <si>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</si>
  <si>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</si>
  <si>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</si>
  <si>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</si>
  <si>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</si>
  <si>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</si>
  <si>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</si>
  <si>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</si>
  <si>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</si>
  <si>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</si>
  <si>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</si>
  <si>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</si>
  <si>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</si>
  <si>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</si>
  <si>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</si>
  <si>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</si>
  <si>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</si>
  <si>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</si>
  <si>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</si>
  <si>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</si>
  <si>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</si>
  <si>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</si>
  <si>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</si>
  <si>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</si>
  <si>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</si>
  <si>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</si>
  <si>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</si>
  <si>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</si>
  <si>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</si>
  <si>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</si>
  <si>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</si>
  <si>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</si>
  <si>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</si>
  <si>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</si>
  <si>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</si>
  <si>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</si>
  <si>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</si>
  <si>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</si>
  <si>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</si>
  <si>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</si>
  <si>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</si>
  <si>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</si>
  <si>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</si>
  <si>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</si>
  <si>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</si>
  <si>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</si>
  <si>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</si>
  <si>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</si>
  <si>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</si>
  <si>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</si>
  <si>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</si>
  <si>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</si>
  <si>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</si>
  <si>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</si>
  <si>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</si>
  <si>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</si>
  <si>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</si>
  <si>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</si>
  <si>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</si>
  <si>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</si>
  <si>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</si>
  <si>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</si>
  <si>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</si>
  <si>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</si>
  <si>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</si>
  <si>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</si>
  <si>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</si>
  <si>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</si>
  <si>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</si>
  <si>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</si>
  <si>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</si>
  <si>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</si>
  <si>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</si>
  <si>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</si>
  <si>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</si>
  <si>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</si>
  <si>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</si>
  <si>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</si>
  <si>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</si>
  <si>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</si>
  <si>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</si>
  <si>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</si>
  <si>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</si>
  <si>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</si>
  <si>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</si>
  <si>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</si>
  <si>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</si>
  <si>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</si>
  <si>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</si>
  <si>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</si>
  <si>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</si>
  <si>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</si>
  <si>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</si>
  <si>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</si>
  <si>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</si>
  <si>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</si>
  <si>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</si>
  <si>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</si>
  <si>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</si>
  <si>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</si>
  <si>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</si>
  <si>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</si>
  <si>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</si>
  <si>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</si>
  <si>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</si>
  <si>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</si>
  <si>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</si>
  <si>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</si>
  <si>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</si>
  <si>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</si>
  <si>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</si>
  <si>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</si>
  <si>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</si>
  <si>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</si>
  <si>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</si>
  <si>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</si>
  <si>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</si>
  <si>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</si>
  <si>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</si>
  <si>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</si>
  <si>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</si>
  <si>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</si>
  <si>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</si>
  <si>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</si>
  <si>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</si>
  <si>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</si>
  <si>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</si>
  <si>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</si>
  <si>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</si>
  <si>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</si>
  <si>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</si>
  <si>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</si>
  <si>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</si>
  <si>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</si>
  <si>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</si>
  <si>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</si>
  <si>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</si>
  <si>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</si>
  <si>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</si>
  <si>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</si>
  <si>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</si>
  <si>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</si>
  <si>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</si>
  <si>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</si>
  <si>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</si>
  <si>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</si>
  <si>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</si>
  <si>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</si>
  <si>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</si>
  <si>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</si>
  <si>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</si>
  <si>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</si>
  <si>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</si>
  <si>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</si>
  <si>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</si>
  <si>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</si>
  <si>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</si>
  <si>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</si>
  <si>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</si>
  <si>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</si>
  <si>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</si>
  <si>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</si>
  <si>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</si>
  <si>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</si>
  <si>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</si>
  <si>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</si>
  <si>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</si>
  <si>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</si>
  <si>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</si>
  <si>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</si>
  <si>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</si>
  <si>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</si>
  <si>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</si>
  <si>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</si>
  <si>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</si>
  <si>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</si>
  <si>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</si>
  <si>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</si>
  <si>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</si>
  <si>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</si>
  <si>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</si>
  <si>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</si>
  <si>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</si>
  <si>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</si>
  <si>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</si>
  <si>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</si>
  <si>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</si>
  <si>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</si>
  <si>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</si>
  <si>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</si>
  <si>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</si>
  <si>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</si>
  <si>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</si>
  <si>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</si>
  <si>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</si>
  <si>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</si>
  <si>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</si>
  <si>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</si>
  <si>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</si>
  <si>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</si>
  <si>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</si>
  <si>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</si>
  <si>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</si>
  <si>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</si>
  <si>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</si>
  <si>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</si>
  <si>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</si>
  <si>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</si>
  <si>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</si>
  <si>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</si>
  <si>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</si>
  <si>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</si>
  <si>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</si>
  <si>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</si>
  <si>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</si>
  <si>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</si>
  <si>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</si>
  <si>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</si>
  <si>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</si>
  <si>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</si>
  <si>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</si>
  <si>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</si>
  <si>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</si>
  <si>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</si>
  <si>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</si>
  <si>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</si>
  <si>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</si>
  <si>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</si>
  <si>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</si>
  <si>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</si>
  <si>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</si>
  <si>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</si>
  <si>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</si>
  <si>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</si>
  <si>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</si>
  <si>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</si>
  <si>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</si>
  <si>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</si>
  <si>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</si>
  <si>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</si>
  <si>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</si>
  <si>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</si>
  <si>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</si>
  <si>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</si>
  <si>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</si>
  <si>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</si>
  <si>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</si>
  <si>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</si>
  <si>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</si>
  <si>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</si>
  <si>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</si>
  <si>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</si>
  <si>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</si>
  <si>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</si>
  <si>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</si>
  <si>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</si>
  <si>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</si>
  <si>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</si>
  <si>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</si>
  <si>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</si>
  <si>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</si>
  <si>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</si>
  <si>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</si>
  <si>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</si>
  <si>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</si>
  <si>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</si>
  <si>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</si>
  <si>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</si>
  <si>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</si>
  <si>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</si>
  <si>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</si>
  <si>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</si>
  <si>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</si>
  <si>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</si>
  <si>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</si>
  <si>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</si>
  <si>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</si>
  <si>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</si>
  <si>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</si>
  <si>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</si>
  <si>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</si>
  <si>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</si>
  <si>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</si>
  <si>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</si>
  <si>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</si>
  <si>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</si>
  <si>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</si>
  <si>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</si>
  <si>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</si>
  <si>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</si>
  <si>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</si>
  <si>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</si>
  <si>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</si>
  <si>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</si>
  <si>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</si>
  <si>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</si>
  <si>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</si>
  <si>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</si>
  <si>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</si>
  <si>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</si>
  <si>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</si>
  <si>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</si>
  <si>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</si>
  <si>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</si>
  <si>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</si>
  <si>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</si>
  <si>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</si>
  <si>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</si>
  <si>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</si>
  <si>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</si>
  <si>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</si>
  <si>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</si>
  <si>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</si>
  <si>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</si>
  <si>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</si>
  <si>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</si>
  <si>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</si>
  <si>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</si>
  <si>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</si>
  <si>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</si>
  <si>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</si>
  <si>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</si>
  <si>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</si>
  <si>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</si>
  <si>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</si>
  <si>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</si>
  <si>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</si>
  <si>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</si>
  <si>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</si>
  <si>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</si>
  <si>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</si>
  <si>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</si>
  <si>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</si>
  <si>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</si>
  <si>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</si>
  <si>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</si>
  <si>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</si>
  <si>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</si>
  <si>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</si>
  <si>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</si>
  <si>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</si>
  <si>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</si>
  <si>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</si>
  <si>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</si>
  <si>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</si>
  <si>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</si>
  <si>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</si>
  <si>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</si>
  <si>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</si>
  <si>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</si>
  <si>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</si>
  <si>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</si>
  <si>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</si>
  <si>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</si>
  <si>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</si>
  <si>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</si>
  <si>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</si>
  <si>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</si>
  <si>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</si>
  <si>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</si>
  <si>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</si>
  <si>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</si>
  <si>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</si>
  <si>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</si>
  <si>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</si>
  <si>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</si>
  <si>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</si>
  <si>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</si>
  <si>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</si>
  <si>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</si>
  <si>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</si>
  <si>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</si>
  <si>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</si>
  <si>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</si>
  <si>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</si>
  <si>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</si>
  <si>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</si>
  <si>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</si>
  <si>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</si>
  <si>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</si>
  <si>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</si>
  <si>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</si>
  <si>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</si>
  <si>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</si>
  <si>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</si>
  <si>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</si>
  <si>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</si>
  <si>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</si>
  <si>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</si>
  <si>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</si>
  <si>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</si>
  <si>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</si>
  <si>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</si>
  <si>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</si>
  <si>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</si>
  <si>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</si>
  <si>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</si>
  <si>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</si>
  <si>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</si>
  <si>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</si>
  <si>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</si>
  <si>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</si>
  <si>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</si>
  <si>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</si>
  <si>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</si>
  <si>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</si>
  <si>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</si>
  <si>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</si>
  <si>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</si>
  <si>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</si>
  <si>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</si>
  <si>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</si>
  <si>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</si>
  <si>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</si>
  <si>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</si>
  <si>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</si>
  <si>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</si>
  <si>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</si>
  <si>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</si>
  <si>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</si>
  <si>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</si>
  <si>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</si>
  <si>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</si>
  <si>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</si>
  <si>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</si>
  <si>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</si>
  <si>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</si>
  <si>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</si>
  <si>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</si>
  <si>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</si>
  <si>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</si>
  <si>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</si>
  <si>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</si>
  <si>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</si>
  <si>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</si>
  <si>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</si>
  <si>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</si>
  <si>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</si>
  <si>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</si>
  <si>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</si>
  <si>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</si>
  <si>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</si>
  <si>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</si>
  <si>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</si>
  <si>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</si>
  <si>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</si>
  <si>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</si>
  <si>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</si>
  <si>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</si>
  <si>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</si>
  <si>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</si>
  <si>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</si>
  <si>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</si>
  <si>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</si>
  <si>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</si>
  <si>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</si>
  <si>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</si>
  <si>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</si>
  <si>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</si>
  <si>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</si>
  <si>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</si>
  <si>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</si>
  <si>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</si>
  <si>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</si>
  <si>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</si>
  <si>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</si>
  <si>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</si>
  <si>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</si>
  <si>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</si>
  <si>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</si>
  <si>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</si>
  <si>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</si>
  <si>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</si>
  <si>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</si>
  <si>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</si>
  <si>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</si>
  <si>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</si>
  <si>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</si>
  <si>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</si>
  <si>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</si>
  <si>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</si>
  <si>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</si>
  <si>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</si>
  <si>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</si>
  <si>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</si>
  <si>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</si>
  <si>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</si>
  <si>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</si>
  <si>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</si>
  <si>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</si>
  <si>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</si>
  <si>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</si>
  <si>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</si>
  <si>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</si>
  <si>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</si>
  <si>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</si>
  <si>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</si>
  <si>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</si>
  <si>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</si>
  <si>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</si>
  <si>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</si>
  <si>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</si>
  <si>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</si>
  <si>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</si>
  <si>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</si>
  <si>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</si>
  <si>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</si>
  <si>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</si>
  <si>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</si>
  <si>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</si>
  <si>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</si>
  <si>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</si>
  <si>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</si>
  <si>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</si>
  <si>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</si>
  <si>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</si>
  <si>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</si>
  <si>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</si>
  <si>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</si>
  <si>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</si>
  <si>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</si>
  <si>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</si>
  <si>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</si>
  <si>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</si>
  <si>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</si>
  <si>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</si>
  <si>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</si>
  <si>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</si>
  <si>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</si>
  <si>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</si>
  <si>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</si>
  <si>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</si>
  <si>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</si>
  <si>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</si>
  <si>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</si>
  <si>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</si>
  <si>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</si>
  <si>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</si>
  <si>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</si>
  <si>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</si>
  <si>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</si>
  <si>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</si>
  <si>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</si>
  <si>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</si>
  <si>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</si>
  <si>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</si>
  <si>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</si>
  <si>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</si>
  <si>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</si>
  <si>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</si>
  <si>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</si>
  <si>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</si>
  <si>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</si>
  <si>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</si>
  <si>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</si>
  <si>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</si>
  <si>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</si>
  <si>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</si>
  <si>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</si>
  <si>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</si>
  <si>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</si>
  <si>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</si>
  <si>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</si>
  <si>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</si>
  <si>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</si>
  <si>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</si>
  <si>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</si>
  <si>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</si>
  <si>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</si>
  <si>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</si>
  <si>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</si>
  <si>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</si>
  <si>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</si>
  <si>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</si>
  <si>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</si>
  <si>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</si>
  <si>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</si>
  <si>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</si>
  <si>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</si>
  <si>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</si>
  <si>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</si>
  <si>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</si>
  <si>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</si>
  <si>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</si>
  <si>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</si>
  <si>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</si>
  <si>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</si>
  <si>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</si>
  <si>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</si>
  <si>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</si>
  <si>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</si>
  <si>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</si>
  <si>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</si>
  <si>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</si>
  <si>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</si>
  <si>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</si>
  <si>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</si>
  <si>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</si>
  <si>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</si>
  <si>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</si>
  <si>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</si>
  <si>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</si>
  <si>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</si>
  <si>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</si>
  <si>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</si>
  <si>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</si>
  <si>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</si>
  <si>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</si>
  <si>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</si>
  <si>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</si>
  <si>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</si>
  <si>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</si>
  <si>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</si>
  <si>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</si>
  <si>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</si>
  <si>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</si>
  <si>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</si>
  <si>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</si>
  <si>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</si>
  <si>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</si>
  <si>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</si>
  <si>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</si>
  <si>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</si>
  <si>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</si>
  <si>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</si>
  <si>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</si>
  <si>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</si>
  <si>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</si>
  <si>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</si>
  <si>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</si>
  <si>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</si>
  <si>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</si>
  <si>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</si>
  <si>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</si>
  <si>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</si>
  <si>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</si>
  <si>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</si>
  <si>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</si>
  <si>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</si>
  <si>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</si>
  <si>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</si>
  <si>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</si>
  <si>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</si>
  <si>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</si>
  <si>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</si>
  <si>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</si>
  <si>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</si>
  <si>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</si>
  <si>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</si>
  <si>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</si>
  <si>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</si>
  <si>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</si>
  <si>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</si>
  <si>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</si>
  <si>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</si>
  <si>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</si>
  <si>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</si>
  <si>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</si>
  <si>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</si>
  <si>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</si>
  <si>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</si>
  <si>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</si>
  <si>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</si>
  <si>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</si>
  <si>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</si>
  <si>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</si>
  <si>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</si>
  <si>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</si>
  <si>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</si>
  <si>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</si>
  <si>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</si>
  <si>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</si>
  <si>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</si>
  <si>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</si>
  <si>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</si>
  <si>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</si>
  <si>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</si>
  <si>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</si>
  <si>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</si>
  <si>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</si>
  <si>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</si>
  <si>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</si>
  <si>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</si>
  <si>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</si>
  <si>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</si>
  <si>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</si>
  <si>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</si>
  <si>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</si>
  <si>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</si>
  <si>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</si>
  <si>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</si>
  <si>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</si>
  <si>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</si>
  <si>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</si>
  <si>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</si>
  <si>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</si>
  <si>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</si>
  <si>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</si>
  <si>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</si>
  <si>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</si>
  <si>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</si>
  <si>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</si>
  <si>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</si>
  <si>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</si>
  <si>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</si>
  <si>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</si>
  <si>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</si>
  <si>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</si>
  <si>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</si>
  <si>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</si>
  <si>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</si>
  <si>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</si>
  <si>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</si>
  <si>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</si>
  <si>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</si>
  <si>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</si>
  <si>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</si>
  <si>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</si>
  <si>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</si>
  <si>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</si>
  <si>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</si>
  <si>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</si>
  <si>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</si>
  <si>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</si>
  <si>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</si>
  <si>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</si>
  <si>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</si>
  <si>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</si>
  <si>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</si>
  <si>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</si>
  <si>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</si>
  <si>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</si>
  <si>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</si>
  <si>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</si>
  <si>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</si>
  <si>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</si>
  <si>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</si>
  <si>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</si>
  <si>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</si>
  <si>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</si>
  <si>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</si>
  <si>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</si>
  <si>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</si>
  <si>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</si>
  <si>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</si>
  <si>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</si>
  <si>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</si>
  <si>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</si>
  <si>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</si>
  <si>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</si>
  <si>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</si>
  <si>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</si>
  <si>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</si>
  <si>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</si>
  <si>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</si>
  <si>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</si>
  <si>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</si>
  <si>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</si>
  <si>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</si>
  <si>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</si>
  <si>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</si>
  <si>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</si>
  <si>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</si>
  <si>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</si>
  <si>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</si>
  <si>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</si>
  <si>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</si>
  <si>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</si>
  <si>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</si>
  <si>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</si>
  <si>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</si>
  <si>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</si>
  <si>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</si>
  <si>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</si>
  <si>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</si>
  <si>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</si>
  <si>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</si>
  <si>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</si>
  <si>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</si>
  <si>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</si>
  <si>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</si>
  <si>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</si>
  <si>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</si>
  <si>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</si>
  <si>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</si>
  <si>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</si>
  <si>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</si>
  <si>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</si>
  <si>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</si>
  <si>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</si>
  <si>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</si>
  <si>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</si>
  <si>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</si>
  <si>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</si>
  <si>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</si>
  <si>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</si>
  <si>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</si>
  <si>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</si>
  <si>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</si>
  <si>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</si>
  <si>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</si>
  <si>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</si>
  <si>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</si>
  <si>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</si>
  <si>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</si>
  <si>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</si>
  <si>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</si>
  <si>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</si>
  <si>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</si>
  <si>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</si>
  <si>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</si>
  <si>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</si>
  <si>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</si>
  <si>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</si>
  <si>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</si>
  <si>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</si>
  <si>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</si>
  <si>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</si>
  <si>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</si>
  <si>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</si>
  <si>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</si>
  <si>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</si>
  <si>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</si>
  <si>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</si>
  <si>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</si>
  <si>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</si>
  <si>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</si>
  <si>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</si>
  <si>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</si>
  <si>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</si>
  <si>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</si>
  <si>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</si>
  <si>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</si>
  <si>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</si>
  <si>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</si>
  <si>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</si>
  <si>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</si>
  <si>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</si>
  <si>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</si>
  <si>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</si>
  <si>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</si>
  <si>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</si>
  <si>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</si>
  <si>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</si>
  <si>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</si>
  <si>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</si>
  <si>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</si>
  <si>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</si>
  <si>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</si>
  <si>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</si>
  <si>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</si>
  <si>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</si>
  <si>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</si>
  <si>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</si>
  <si>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</si>
  <si>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</si>
  <si>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</si>
  <si>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</si>
  <si>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</si>
  <si>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</si>
  <si>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</si>
  <si>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</si>
  <si>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</si>
  <si>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</si>
  <si>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</si>
  <si>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</si>
  <si>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</si>
  <si>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</si>
  <si>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</si>
  <si>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</si>
  <si>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</si>
  <si>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</si>
  <si>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</si>
  <si>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</si>
  <si>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</si>
  <si>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</si>
  <si>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</si>
  <si>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</si>
  <si>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</si>
  <si>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</si>
  <si>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</si>
  <si>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</si>
  <si>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</si>
  <si>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</si>
  <si>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</si>
  <si>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</si>
  <si>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</si>
  <si>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</si>
  <si>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</si>
  <si>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</si>
  <si>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</si>
  <si>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</si>
  <si>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</si>
  <si>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</si>
  <si>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</si>
  <si>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</si>
  <si>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</si>
  <si>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</si>
  <si>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</si>
  <si>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</si>
  <si>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</si>
  <si>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</si>
  <si>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</si>
  <si>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</si>
  <si>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</si>
  <si>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</si>
  <si>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</si>
  <si>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</si>
  <si>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</si>
  <si>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</si>
  <si>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</si>
  <si>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</si>
  <si>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</si>
  <si>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</si>
  <si>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</si>
  <si>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</si>
  <si>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</si>
  <si>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</si>
  <si>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</si>
  <si>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</si>
  <si>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</si>
  <si>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</si>
  <si>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</si>
  <si>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</si>
  <si>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</si>
  <si>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</si>
  <si>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</si>
  <si>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</si>
  <si>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</si>
  <si>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</si>
  <si>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</si>
  <si>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</si>
  <si>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</si>
  <si>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</si>
  <si>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</si>
  <si>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</si>
  <si>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</si>
  <si>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</si>
  <si>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</si>
  <si>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</si>
  <si>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</si>
  <si>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</si>
  <si>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</si>
  <si>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</si>
  <si>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</si>
  <si>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</si>
  <si>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</si>
  <si>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</si>
  <si>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</si>
  <si>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</si>
  <si>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</si>
  <si>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</si>
  <si>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</si>
  <si>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</si>
  <si>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</si>
  <si>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</si>
  <si>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</si>
  <si>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</si>
  <si>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</si>
  <si>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</si>
  <si>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</si>
  <si>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</si>
  <si>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</si>
  <si>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</si>
  <si>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</si>
  <si>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</si>
  <si>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</si>
  <si>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</si>
  <si>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</si>
  <si>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</si>
  <si>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</si>
  <si>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</si>
  <si>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</si>
  <si>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</si>
  <si>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</si>
  <si>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</si>
  <si>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</si>
  <si>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</si>
  <si>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</si>
  <si>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</si>
  <si>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</si>
  <si>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</si>
  <si>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</si>
  <si>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</si>
  <si>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</si>
  <si>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</si>
  <si>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</si>
  <si>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</si>
  <si>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</si>
  <si>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</si>
  <si>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</si>
  <si>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</si>
  <si>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</si>
  <si>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</si>
  <si>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</si>
  <si>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</si>
  <si>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</si>
  <si>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</si>
  <si>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</si>
  <si>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</si>
  <si>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</si>
  <si>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</si>
  <si>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</si>
  <si>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</si>
  <si>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</si>
  <si>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</si>
  <si>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</si>
  <si>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</si>
  <si>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</si>
  <si>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</si>
  <si>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</si>
  <si>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</si>
  <si>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</si>
  <si>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</si>
  <si>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</si>
  <si>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</si>
  <si>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</si>
  <si>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</si>
  <si>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</si>
  <si>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</si>
  <si>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</si>
  <si>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</si>
  <si>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</si>
  <si>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</si>
  <si>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</si>
  <si>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</si>
  <si>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</si>
  <si>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</si>
  <si>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</si>
  <si>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</si>
  <si>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</si>
  <si>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</si>
  <si>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</si>
  <si>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</si>
  <si>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</si>
  <si>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</si>
  <si>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</si>
  <si>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</si>
  <si>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</si>
  <si>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</si>
  <si>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</si>
  <si>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</si>
  <si>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</si>
  <si>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</si>
  <si>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</si>
  <si>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</si>
  <si>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</si>
  <si>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</si>
  <si>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</si>
  <si>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</si>
  <si>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</si>
  <si>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</si>
  <si>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</si>
  <si>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</si>
  <si>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</si>
  <si>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</si>
  <si>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</si>
  <si>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</si>
  <si>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</si>
  <si>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</si>
  <si>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</si>
  <si>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</si>
  <si>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</si>
  <si>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</si>
  <si>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</si>
  <si>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</si>
  <si>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</si>
  <si>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</si>
  <si>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</si>
  <si>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</si>
  <si>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</si>
  <si>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</si>
  <si>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</si>
  <si>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</si>
  <si>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</si>
  <si>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</si>
  <si>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</si>
  <si>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</si>
  <si>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</si>
  <si>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</si>
  <si>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</si>
  <si>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</si>
  <si>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</si>
  <si>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</si>
  <si>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</si>
  <si>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</si>
  <si>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</si>
  <si>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</si>
  <si>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</si>
  <si>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</si>
  <si>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</si>
  <si>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</si>
  <si>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</si>
  <si>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</si>
  <si>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</si>
  <si>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</si>
  <si>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</si>
  <si>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</si>
  <si>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</si>
  <si>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</si>
  <si>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</si>
  <si>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</si>
  <si>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</si>
  <si>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</si>
  <si>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</si>
  <si>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</si>
  <si>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</si>
  <si>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</si>
  <si>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</si>
  <si>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</si>
  <si>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</si>
  <si>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</si>
  <si>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</si>
  <si>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</si>
  <si>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</si>
  <si>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</si>
  <si>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</si>
  <si>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</si>
  <si>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</si>
  <si>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</si>
  <si>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</si>
  <si>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</si>
  <si>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</si>
  <si>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</si>
  <si>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</si>
  <si>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</si>
  <si>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</si>
  <si>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</si>
  <si>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</si>
  <si>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</si>
  <si>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</si>
  <si>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</si>
  <si>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</si>
  <si>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</si>
  <si>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</si>
  <si>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</si>
  <si>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</si>
  <si>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</si>
  <si>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</si>
  <si>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</si>
  <si>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</si>
  <si>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</si>
  <si>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</si>
  <si>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</si>
  <si>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</si>
  <si>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</si>
  <si>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</si>
  <si>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</si>
  <si>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</si>
  <si>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</si>
  <si>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</si>
  <si>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</si>
  <si>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</si>
  <si>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</si>
  <si>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</si>
  <si>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</si>
  <si>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</si>
  <si>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</si>
  <si>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</si>
  <si>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</si>
  <si>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</si>
  <si>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</si>
  <si>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</si>
  <si>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</si>
  <si>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</si>
  <si>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</si>
  <si>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</si>
  <si>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</si>
  <si>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</si>
  <si>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</si>
  <si>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</si>
  <si>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</si>
  <si>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</si>
  <si>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</si>
  <si>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</si>
  <si>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</si>
  <si>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</si>
  <si>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</si>
  <si>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</si>
  <si>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</si>
  <si>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</si>
  <si>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</si>
  <si>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</si>
  <si>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</si>
  <si>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</si>
  <si>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</si>
  <si>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</si>
  <si>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</si>
  <si>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</si>
  <si>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</si>
  <si>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</si>
  <si>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</si>
  <si>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</si>
  <si>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</si>
  <si>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</si>
  <si>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</si>
  <si>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</si>
  <si>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</si>
  <si>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</si>
  <si>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</si>
  <si>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</si>
  <si>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</si>
  <si>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</si>
  <si>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</si>
  <si>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</si>
  <si>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</si>
  <si>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</si>
  <si>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</si>
  <si>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</si>
  <si>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</si>
  <si>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</si>
  <si>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</si>
  <si>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</si>
  <si>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</si>
  <si>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</si>
  <si>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</si>
  <si>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</si>
  <si>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</si>
  <si>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</si>
  <si>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</si>
  <si>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</si>
  <si>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</si>
  <si>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</si>
  <si>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</si>
  <si>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</si>
  <si>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</si>
  <si>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</si>
  <si>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</si>
  <si>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</si>
  <si>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</si>
  <si>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</si>
  <si>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</si>
  <si>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</si>
  <si>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</si>
  <si>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</si>
  <si>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</si>
  <si>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</si>
  <si>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</si>
  <si>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</si>
  <si>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</si>
  <si>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</si>
  <si>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</si>
  <si>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</si>
  <si>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</si>
  <si>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</si>
  <si>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</si>
  <si>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</si>
  <si>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</si>
  <si>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</si>
  <si>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</si>
  <si>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</si>
  <si>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</si>
  <si>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</si>
  <si>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</si>
  <si>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</si>
  <si>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</si>
  <si>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</si>
  <si>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</si>
  <si>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</si>
  <si>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</si>
  <si>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</si>
  <si>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</si>
  <si>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</si>
  <si>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</si>
  <si>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</si>
  <si>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</si>
  <si>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</si>
  <si>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</si>
  <si>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</si>
  <si>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</si>
  <si>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</si>
  <si>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</si>
  <si>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</si>
  <si>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</si>
  <si>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</si>
  <si>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</si>
  <si>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</si>
  <si>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</si>
  <si>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</si>
  <si>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</si>
  <si>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</si>
  <si>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</si>
  <si>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</si>
  <si>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</si>
  <si>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</si>
  <si>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</si>
  <si>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</si>
  <si>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</si>
  <si>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</si>
  <si>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</si>
  <si>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</si>
  <si>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</si>
  <si>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</si>
  <si>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</si>
  <si>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</si>
  <si>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</si>
  <si>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</si>
  <si>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</si>
  <si>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</si>
  <si>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</si>
  <si>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</si>
  <si>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</si>
  <si>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</si>
  <si>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</si>
  <si>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</si>
  <si>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</si>
  <si>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</si>
  <si>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</si>
  <si>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</si>
  <si>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</si>
  <si>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</si>
  <si>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</si>
  <si>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</si>
  <si>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</si>
  <si>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</si>
  <si>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</si>
  <si>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</si>
  <si>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</si>
  <si>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</si>
  <si>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</si>
  <si>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</si>
  <si>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</si>
  <si>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</si>
  <si>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</si>
  <si>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</si>
  <si>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</si>
  <si>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</si>
  <si>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</si>
  <si>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</si>
  <si>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</si>
  <si>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</si>
  <si>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</si>
  <si>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</si>
  <si>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</si>
  <si>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</si>
  <si>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</si>
  <si>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</si>
  <si>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</si>
  <si>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</si>
  <si>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</si>
  <si>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</si>
  <si>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</si>
  <si>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</si>
  <si>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</si>
  <si>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</si>
  <si>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</si>
  <si>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</si>
  <si>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</si>
  <si>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</si>
  <si>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</si>
  <si>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</si>
  <si>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</si>
  <si>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</si>
  <si>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</si>
  <si>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</si>
  <si>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</si>
  <si>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</si>
  <si>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</si>
  <si>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</si>
  <si>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</si>
  <si>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</si>
  <si>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</si>
  <si>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</si>
  <si>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</si>
  <si>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</si>
  <si>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</si>
  <si>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</si>
  <si>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</si>
  <si>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</si>
  <si>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</si>
  <si>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</si>
  <si>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</si>
  <si>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</si>
  <si>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</si>
  <si>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</si>
  <si>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</si>
  <si>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</si>
  <si>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</si>
  <si>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</si>
  <si>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</si>
  <si>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</si>
  <si>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</si>
  <si>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</si>
  <si>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</si>
  <si>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</si>
  <si>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</si>
  <si>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</si>
  <si>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</si>
  <si>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</si>
  <si>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</si>
  <si>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</si>
  <si>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</si>
  <si>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</si>
  <si>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</si>
  <si>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</si>
  <si>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</si>
  <si>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</si>
  <si>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</si>
  <si>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</si>
  <si>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</si>
  <si>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</si>
  <si>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</si>
  <si>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</si>
  <si>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</si>
  <si>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</si>
  <si>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</si>
  <si>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</si>
  <si>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</si>
  <si>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</si>
  <si>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</si>
  <si>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</si>
  <si>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</si>
  <si>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</si>
  <si>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</si>
  <si>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</si>
  <si>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</si>
  <si>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</si>
  <si>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</si>
  <si>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</si>
  <si>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</si>
  <si>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</si>
  <si>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</si>
  <si>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</si>
  <si>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</si>
  <si>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</si>
  <si>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</si>
  <si>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</si>
  <si>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</si>
  <si>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</si>
  <si>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</si>
  <si>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</si>
  <si>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</si>
  <si>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</si>
  <si>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</si>
  <si>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</si>
  <si>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</si>
  <si>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</si>
  <si>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</si>
  <si>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</si>
  <si>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</si>
  <si>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</si>
  <si>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</si>
  <si>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</si>
  <si>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</si>
  <si>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</si>
  <si>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</si>
  <si>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</si>
  <si>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</si>
  <si>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</si>
  <si>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</si>
  <si>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</si>
  <si>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</si>
  <si>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</si>
  <si>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</si>
  <si>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</si>
  <si>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</si>
  <si>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</si>
  <si>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</si>
  <si>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</si>
  <si>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</si>
  <si>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</si>
  <si>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</si>
  <si>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</si>
  <si>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</si>
  <si>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</si>
  <si>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</si>
  <si>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</si>
  <si>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</si>
  <si>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</si>
  <si>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</si>
  <si>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</si>
  <si>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</si>
  <si>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</si>
  <si>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</si>
  <si>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</si>
  <si>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</si>
  <si>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</si>
  <si>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</si>
  <si>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</si>
  <si>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</si>
  <si>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</si>
  <si>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</si>
  <si>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</si>
  <si>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</si>
  <si>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</si>
  <si>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</si>
  <si>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</si>
  <si>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</si>
  <si>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</si>
  <si>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</si>
  <si>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</si>
  <si>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</si>
  <si>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</si>
  <si>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</si>
  <si>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</si>
  <si>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</si>
  <si>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</si>
  <si>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</si>
  <si>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</si>
  <si>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</si>
  <si>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</si>
  <si>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</si>
  <si>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</si>
  <si>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</si>
  <si>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</si>
  <si>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</si>
  <si>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</si>
  <si>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</si>
  <si>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</si>
  <si>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</si>
  <si>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</si>
  <si>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</si>
  <si>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</si>
  <si>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</si>
  <si>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</si>
  <si>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</si>
  <si>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</si>
  <si>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</si>
  <si>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</si>
  <si>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</si>
  <si>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</si>
  <si>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</si>
  <si>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</si>
  <si>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</si>
  <si>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</si>
  <si>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</si>
  <si>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</si>
  <si>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</si>
  <si>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</si>
  <si>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</si>
  <si>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</si>
  <si>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</si>
  <si>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</si>
  <si>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</si>
  <si>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</si>
  <si>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</si>
  <si>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</si>
  <si>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</si>
  <si>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</si>
  <si>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</si>
  <si>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</si>
  <si>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</si>
  <si>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</si>
  <si>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</si>
  <si>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</si>
  <si>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</si>
  <si>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</si>
  <si>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</si>
  <si>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</si>
  <si>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</si>
  <si>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</si>
  <si>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</si>
  <si>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</si>
  <si>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</si>
  <si>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</si>
  <si>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</si>
  <si>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</si>
  <si>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</si>
  <si>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</si>
  <si>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</si>
  <si>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</si>
  <si>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</si>
  <si>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</si>
  <si>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</si>
  <si>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</si>
  <si>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</si>
  <si>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</si>
  <si>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</si>
  <si>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</si>
  <si>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</si>
  <si>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</si>
  <si>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</si>
  <si>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</si>
  <si>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</si>
  <si>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</si>
  <si>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</si>
  <si>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</si>
  <si>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</si>
  <si>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</si>
  <si>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</si>
  <si>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</si>
  <si>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</si>
  <si>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</si>
  <si>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</si>
  <si>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</si>
  <si>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</si>
  <si>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</si>
  <si>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</si>
  <si>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</si>
  <si>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</si>
  <si>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</si>
  <si>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</si>
  <si>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</si>
  <si>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</si>
  <si>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</si>
  <si>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</si>
  <si>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</si>
  <si>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</si>
  <si>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</si>
  <si>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</si>
  <si>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</si>
  <si>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</si>
  <si>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</si>
  <si>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</si>
  <si>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</si>
  <si>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</si>
  <si>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</si>
  <si>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</si>
  <si>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</si>
  <si>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</si>
  <si>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</si>
  <si>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</si>
  <si>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</si>
  <si>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</si>
  <si>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</si>
  <si>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</si>
  <si>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</si>
  <si>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</si>
  <si>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</si>
  <si>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</si>
  <si>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</si>
  <si>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</si>
  <si>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</si>
  <si>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</si>
  <si>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</si>
  <si>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</si>
  <si>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</si>
  <si>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</si>
  <si>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</si>
  <si>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</si>
  <si>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</si>
  <si>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</si>
  <si>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</si>
  <si>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</si>
  <si>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</si>
  <si>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</si>
  <si>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</si>
  <si>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</si>
  <si>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</si>
  <si>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</si>
  <si>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</si>
  <si>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</si>
  <si>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</si>
  <si>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</si>
  <si>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</si>
  <si>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</si>
  <si>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</si>
  <si>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</si>
  <si>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</si>
  <si>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</si>
  <si>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</si>
  <si>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</si>
  <si>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</si>
  <si>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</si>
  <si>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</si>
  <si>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</si>
  <si>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</si>
  <si>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</si>
  <si>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</si>
  <si>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</si>
  <si>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</si>
  <si>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</si>
  <si>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</si>
  <si>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</si>
  <si>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</si>
  <si>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</si>
  <si>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</si>
  <si>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</si>
  <si>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</si>
  <si>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</si>
  <si>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</si>
  <si>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</si>
  <si>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</si>
  <si>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</si>
  <si>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</si>
  <si>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</si>
  <si>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</si>
  <si>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</si>
  <si>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</si>
  <si>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</si>
  <si>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</si>
  <si>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</si>
  <si>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</si>
  <si>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</si>
  <si>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</si>
  <si>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</si>
  <si>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</si>
  <si>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</si>
  <si>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</si>
  <si>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</si>
  <si>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</si>
  <si>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</si>
  <si>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</si>
  <si>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</si>
  <si>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</si>
  <si>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</si>
  <si>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</si>
  <si>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</si>
  <si>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</si>
  <si>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</si>
  <si>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</si>
  <si>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</si>
  <si>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</si>
  <si>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</si>
  <si>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</si>
  <si>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</si>
  <si>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</si>
  <si>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</si>
  <si>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</si>
  <si>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</si>
  <si>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</si>
  <si>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</si>
  <si>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</si>
  <si>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</si>
  <si>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</si>
  <si>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</si>
  <si>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</si>
  <si>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</si>
  <si>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</si>
  <si>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</si>
  <si>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</si>
  <si>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</si>
  <si>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</si>
  <si>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</si>
  <si>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</si>
  <si>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</si>
  <si>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</si>
  <si>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</si>
  <si>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</si>
  <si>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</si>
  <si>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</si>
  <si>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</si>
  <si>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</si>
  <si>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</si>
  <si>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</si>
  <si>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</si>
  <si>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</si>
  <si>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</si>
  <si>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</si>
  <si>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</si>
  <si>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</si>
  <si>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</si>
  <si>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</si>
  <si>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</si>
  <si>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</si>
  <si>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</si>
  <si>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</si>
  <si>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</si>
  <si>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</si>
  <si>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</si>
  <si>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</si>
  <si>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</si>
  <si>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</si>
  <si>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</si>
  <si>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</si>
  <si>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</si>
  <si>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</si>
  <si>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</si>
  <si>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</si>
  <si>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</si>
  <si>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</si>
  <si>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</si>
  <si>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</si>
  <si>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</si>
  <si>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</si>
  <si>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</si>
  <si>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</si>
  <si>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</si>
  <si>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</si>
  <si>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</si>
  <si>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</si>
  <si>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</si>
  <si>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</si>
  <si>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</si>
  <si>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</si>
  <si>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</si>
  <si>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</si>
  <si>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</si>
  <si>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</si>
  <si>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</si>
  <si>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</si>
  <si>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</si>
  <si>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</si>
  <si>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</si>
  <si>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</si>
  <si>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</si>
  <si>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</si>
  <si>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</si>
  <si>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</si>
  <si>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</si>
  <si>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</si>
  <si>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</si>
  <si>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</si>
  <si>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</si>
  <si>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</si>
  <si>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</si>
  <si>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</si>
  <si>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</si>
  <si>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</si>
  <si>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</si>
  <si>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</si>
  <si>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</si>
  <si>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</si>
  <si>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</si>
  <si>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</si>
  <si>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</si>
  <si>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</si>
  <si>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</si>
  <si>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</si>
  <si>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</si>
  <si>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</si>
  <si>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</si>
  <si>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</si>
  <si>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</si>
  <si>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</si>
  <si>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</si>
  <si>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</si>
  <si>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</si>
  <si>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</si>
  <si>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</si>
  <si>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</si>
  <si>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</si>
  <si>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</si>
  <si>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</si>
  <si>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</si>
  <si>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</si>
  <si>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</si>
  <si>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</si>
  <si>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</si>
  <si>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</si>
  <si>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</si>
  <si>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</si>
  <si>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</si>
  <si>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</si>
  <si>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</si>
  <si>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</si>
  <si>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</si>
  <si>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</si>
  <si>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</si>
  <si>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</si>
  <si>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</si>
  <si>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</si>
  <si>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</si>
  <si>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</si>
  <si>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</si>
  <si>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</si>
  <si>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</si>
  <si>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</si>
  <si>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</si>
  <si>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</si>
  <si>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</si>
  <si>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</si>
  <si>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</si>
  <si>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</si>
  <si>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</si>
  <si>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</si>
  <si>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</si>
  <si>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</si>
  <si>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</si>
  <si>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</si>
  <si>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</si>
  <si>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</si>
  <si>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</si>
  <si>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</si>
  <si>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</si>
  <si>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</si>
  <si>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</si>
  <si>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</si>
  <si>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</si>
  <si>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</si>
  <si>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</si>
  <si>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</si>
  <si>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</si>
  <si>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</si>
  <si>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</si>
  <si>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</si>
  <si>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</si>
  <si>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</si>
  <si>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</si>
  <si>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</si>
  <si>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</si>
  <si>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</si>
  <si>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</si>
  <si>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</si>
  <si>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</si>
  <si>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</si>
  <si>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</si>
  <si>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</si>
  <si>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</si>
  <si>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</si>
  <si>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</si>
  <si>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</si>
  <si>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</si>
  <si>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</si>
  <si>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</si>
  <si>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</si>
  <si>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</si>
  <si>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</si>
  <si>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</si>
  <si>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</si>
  <si>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</si>
  <si>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</si>
  <si>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</si>
  <si>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</si>
  <si>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</si>
  <si>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</si>
  <si>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</si>
  <si>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</si>
  <si>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</si>
  <si>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</si>
  <si>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</si>
  <si>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</si>
  <si>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</si>
  <si>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</si>
  <si>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</si>
  <si>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</si>
  <si>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</si>
  <si>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</si>
  <si>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</si>
  <si>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</si>
  <si>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</si>
  <si>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</si>
  <si>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</si>
  <si>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</si>
  <si>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</si>
  <si>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</si>
  <si>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</si>
  <si>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</si>
  <si>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</si>
  <si>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</si>
  <si>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</si>
  <si>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</si>
  <si>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</si>
  <si>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</si>
  <si>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</si>
  <si>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</si>
  <si>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</si>
  <si>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</si>
  <si>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</si>
  <si>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</si>
  <si>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</si>
  <si>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</si>
  <si>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</si>
  <si>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</si>
  <si>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</si>
  <si>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</si>
  <si>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</si>
  <si>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</si>
  <si>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</si>
  <si>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</si>
  <si>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</si>
  <si>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</si>
  <si>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</si>
  <si>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</si>
  <si>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</si>
  <si>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</si>
  <si>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</si>
  <si>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</si>
  <si>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</si>
  <si>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</si>
  <si>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</si>
  <si>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</si>
  <si>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</si>
  <si>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</si>
  <si>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</si>
  <si>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</si>
  <si>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</si>
  <si>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</si>
  <si>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</si>
  <si>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</si>
  <si>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</si>
  <si>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</si>
  <si>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</si>
  <si>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</si>
  <si>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</si>
  <si>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</si>
  <si>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</si>
  <si>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</si>
  <si>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</si>
  <si>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</si>
  <si>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</si>
  <si>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</si>
  <si>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</si>
  <si>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</si>
  <si>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</si>
  <si>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</si>
  <si>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</si>
  <si>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</si>
  <si>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</si>
  <si>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</si>
  <si>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</si>
  <si>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</si>
  <si>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</si>
  <si>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</si>
  <si>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</si>
  <si>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</si>
  <si>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</si>
  <si>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</si>
  <si>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</si>
  <si>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</si>
  <si>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</si>
  <si>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</si>
  <si>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</si>
  <si>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</si>
  <si>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</si>
  <si>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</si>
  <si>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</si>
  <si>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</si>
  <si>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</si>
  <si>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</si>
  <si>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</si>
  <si>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</si>
  <si>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</si>
  <si>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</si>
  <si>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</si>
  <si>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</si>
  <si>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</si>
  <si>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</si>
  <si>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</si>
  <si>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</si>
  <si>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</si>
  <si>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</si>
  <si>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</si>
  <si>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</si>
  <si>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</si>
  <si>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</si>
  <si>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</si>
  <si>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</si>
  <si>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</si>
  <si>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</si>
  <si>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</si>
  <si>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</si>
  <si>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</si>
  <si>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</si>
  <si>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</si>
  <si>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</si>
  <si>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</si>
  <si>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</si>
  <si>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</si>
  <si>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</si>
  <si>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</si>
  <si>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</si>
  <si>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</si>
  <si>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</si>
  <si>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</si>
  <si>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</si>
  <si>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</si>
  <si>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</si>
  <si>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</si>
  <si>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</si>
  <si>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</si>
  <si>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</si>
  <si>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</si>
  <si>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</si>
  <si>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</si>
  <si>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</si>
  <si>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</si>
  <si>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</si>
  <si>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</si>
  <si>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</si>
  <si>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</si>
  <si>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</si>
  <si>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</si>
  <si>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</si>
  <si>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</si>
  <si>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</si>
  <si>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</si>
  <si>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</si>
  <si>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</si>
  <si>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</si>
  <si>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</si>
  <si>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</si>
  <si>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</si>
  <si>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</si>
  <si>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</si>
  <si>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</si>
  <si>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</si>
  <si>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</si>
  <si>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</si>
  <si>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</si>
  <si>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</si>
  <si>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</si>
  <si>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</si>
  <si>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</si>
  <si>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</si>
  <si>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</si>
  <si>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</si>
  <si>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</si>
  <si>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</si>
  <si>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</si>
  <si>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</si>
  <si>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</si>
  <si>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</si>
  <si>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</si>
  <si>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</si>
  <si>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</si>
  <si>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</si>
  <si>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</si>
  <si>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</si>
  <si>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</si>
  <si>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</si>
  <si>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</si>
  <si>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</si>
  <si>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</si>
  <si>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</si>
  <si>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</si>
  <si>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</si>
  <si>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</si>
  <si>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</si>
  <si>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</si>
  <si>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</si>
  <si>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</si>
  <si>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</si>
  <si>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</si>
  <si>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</si>
  <si>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</si>
  <si>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</si>
  <si>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</si>
  <si>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</si>
  <si>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</si>
  <si>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</si>
  <si>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</si>
  <si>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</si>
  <si>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</si>
  <si>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</si>
  <si>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</si>
  <si>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</si>
  <si>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</si>
  <si>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</si>
  <si>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</si>
  <si>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</si>
  <si>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</si>
  <si>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</si>
  <si>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</si>
  <si>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</si>
  <si>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</si>
  <si>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</si>
  <si>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</si>
  <si>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</si>
  <si>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</si>
  <si>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</si>
  <si>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</si>
  <si>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</si>
  <si>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</si>
  <si>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</si>
  <si>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</si>
  <si>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</si>
  <si>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</si>
  <si>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</si>
  <si>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</si>
  <si>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</si>
  <si>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</si>
  <si>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</si>
  <si>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</si>
  <si>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</si>
  <si>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</si>
  <si>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</si>
  <si>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</si>
  <si>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</si>
  <si>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</si>
  <si>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</si>
  <si>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</si>
  <si>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</si>
  <si>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</si>
  <si>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</si>
  <si>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</si>
  <si>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</si>
  <si>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</si>
  <si>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</si>
  <si>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</si>
  <si>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</si>
  <si>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</si>
  <si>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</si>
  <si>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</si>
  <si>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</si>
  <si>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</si>
  <si>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</si>
  <si>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</si>
  <si>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</si>
  <si>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</si>
  <si>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</si>
  <si>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</si>
  <si>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</si>
  <si>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</si>
  <si>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</si>
  <si>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</si>
  <si>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</si>
  <si>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</si>
  <si>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</si>
  <si>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</si>
  <si>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</si>
  <si>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</si>
  <si>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</si>
  <si>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</si>
  <si>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</si>
  <si>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</si>
  <si>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</si>
  <si>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</si>
  <si>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</si>
  <si>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</si>
  <si>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</si>
  <si>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</si>
  <si>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</si>
  <si>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</si>
  <si>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</si>
  <si>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</si>
  <si>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</si>
  <si>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</si>
  <si>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</si>
  <si>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</si>
  <si>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</si>
  <si>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</si>
  <si>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</si>
  <si>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</si>
  <si>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</si>
  <si>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</si>
  <si>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</si>
  <si>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</si>
  <si>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</si>
  <si>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</si>
  <si>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</si>
  <si>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</si>
  <si>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</si>
  <si>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</si>
  <si>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</si>
  <si>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</si>
  <si>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</si>
  <si>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</si>
  <si>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</si>
  <si>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</si>
  <si>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</si>
  <si>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</si>
  <si>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</si>
  <si>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</si>
  <si>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</si>
  <si>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</si>
  <si>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</si>
  <si>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</si>
  <si>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</si>
  <si>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</si>
  <si>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</si>
  <si>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</si>
  <si>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</si>
  <si>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</si>
  <si>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</si>
  <si>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</si>
  <si>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</si>
  <si>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</si>
  <si>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</si>
  <si>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</si>
  <si>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</si>
  <si>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</si>
  <si>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</si>
  <si>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</si>
  <si>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</si>
  <si>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</si>
  <si>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</si>
  <si>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</si>
  <si>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</si>
  <si>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</si>
  <si>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</si>
  <si>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</si>
  <si>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</si>
  <si>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</si>
  <si>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</si>
  <si>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</si>
  <si>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</si>
  <si>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</si>
  <si>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</si>
  <si>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</si>
  <si>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</si>
  <si>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</si>
  <si>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</si>
  <si>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</si>
  <si>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</si>
  <si>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</si>
  <si>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</si>
  <si>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</si>
  <si>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</si>
  <si>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</si>
  <si>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</si>
  <si>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</si>
  <si>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</si>
  <si>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</si>
  <si>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</si>
  <si>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</si>
  <si>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</si>
  <si>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</si>
  <si>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</si>
  <si>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</si>
  <si>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</si>
  <si>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</si>
  <si>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</si>
  <si>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</si>
  <si>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</si>
  <si>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</si>
  <si>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</si>
  <si>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</si>
  <si>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</si>
  <si>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</si>
  <si>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</si>
  <si>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</si>
  <si>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</si>
  <si>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</si>
  <si>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</si>
  <si>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</si>
  <si>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</si>
  <si>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</si>
  <si>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</si>
  <si>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</si>
  <si>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</si>
  <si>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</si>
  <si>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</si>
  <si>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</si>
  <si>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</si>
  <si>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</si>
  <si>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</si>
  <si>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</si>
  <si>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</si>
  <si>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</si>
  <si>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</si>
  <si>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</si>
  <si>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</si>
  <si>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</si>
  <si>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</si>
  <si>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</si>
  <si>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</si>
  <si>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</si>
  <si>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</si>
  <si>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</si>
  <si>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</si>
  <si>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</si>
  <si>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</si>
  <si>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</si>
  <si>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</si>
  <si>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</si>
  <si>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</si>
  <si>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</si>
  <si>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</si>
  <si>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</si>
  <si>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</si>
  <si>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</si>
  <si>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</si>
  <si>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</si>
  <si>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</si>
  <si>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</si>
  <si>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</si>
  <si>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</si>
  <si>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</si>
  <si>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</si>
  <si>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</si>
  <si>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</si>
  <si>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</si>
  <si>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</si>
  <si>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</si>
  <si>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</si>
  <si>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</si>
  <si>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</si>
  <si>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</si>
  <si>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</si>
  <si>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</si>
  <si>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</si>
  <si>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</si>
  <si>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</si>
  <si>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</si>
  <si>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</si>
  <si>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</si>
  <si>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</si>
  <si>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</si>
  <si>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</si>
  <si>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</si>
  <si>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</si>
  <si>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</si>
  <si>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</si>
  <si>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</si>
  <si>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</si>
  <si>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</si>
  <si>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</si>
  <si>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</si>
  <si>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</si>
  <si>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</si>
  <si>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</si>
  <si>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</si>
  <si>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</si>
  <si>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</si>
  <si>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</si>
  <si>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</si>
  <si>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</si>
  <si>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</si>
  <si>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</si>
  <si>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</si>
  <si>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</si>
  <si>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</si>
  <si>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</si>
  <si>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</si>
  <si>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</si>
  <si>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</si>
  <si>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</si>
  <si>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</si>
  <si>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</si>
  <si>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</si>
  <si>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</si>
  <si>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</si>
  <si>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</si>
  <si>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</si>
  <si>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</si>
  <si>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</si>
  <si>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</si>
  <si>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</si>
  <si>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</si>
  <si>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</si>
  <si>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</si>
  <si>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</si>
  <si>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</si>
  <si>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</si>
  <si>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</si>
  <si>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</si>
  <si>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</si>
  <si>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</si>
  <si>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</si>
  <si>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</si>
  <si>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</si>
  <si>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</si>
  <si>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</si>
  <si>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</si>
  <si>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</si>
  <si>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</si>
  <si>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</si>
  <si>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</si>
  <si>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</si>
  <si>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</si>
  <si>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</si>
  <si>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</si>
  <si>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</si>
  <si>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</si>
  <si>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</si>
  <si>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</si>
  <si>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</si>
  <si>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</si>
  <si>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</si>
  <si>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</si>
  <si>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</si>
  <si>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</si>
  <si>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</si>
  <si>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</si>
  <si>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</si>
  <si>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</si>
  <si>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</si>
  <si>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</si>
  <si>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</si>
  <si>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</si>
  <si>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</si>
  <si>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</si>
  <si>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</si>
  <si>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</si>
  <si>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</si>
  <si>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</si>
  <si>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</si>
  <si>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</si>
  <si>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</si>
  <si>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</si>
  <si>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</si>
  <si>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</si>
  <si>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</si>
  <si>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</si>
  <si>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</si>
  <si>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</si>
  <si>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</si>
  <si>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</si>
  <si>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</si>
  <si>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</si>
  <si>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</si>
  <si>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</si>
  <si>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</si>
  <si>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</si>
  <si>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</si>
  <si>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</si>
  <si>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</si>
  <si>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</si>
  <si>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</si>
  <si>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</si>
  <si>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</si>
  <si>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</si>
  <si>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</si>
  <si>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</si>
  <si>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</si>
  <si>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</si>
  <si>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</si>
  <si>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</si>
  <si>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</si>
  <si>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</si>
  <si>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</si>
  <si>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</si>
  <si>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</si>
  <si>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</si>
  <si>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</si>
  <si>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</si>
  <si>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</si>
  <si>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</si>
  <si>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</si>
  <si>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</si>
  <si>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</si>
  <si>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</si>
  <si>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</si>
  <si>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</si>
  <si>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</si>
  <si>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</si>
  <si>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</si>
  <si>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</si>
  <si>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</si>
  <si>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</si>
  <si>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</si>
  <si>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</si>
  <si>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</si>
  <si>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</si>
  <si>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</si>
  <si>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</si>
  <si>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</si>
  <si>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</si>
  <si>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</si>
  <si>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</si>
  <si>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</si>
  <si>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</si>
  <si>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</si>
  <si>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</si>
  <si>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</si>
  <si>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</si>
  <si>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</si>
  <si>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</si>
  <si>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</si>
  <si>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</si>
  <si>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</si>
  <si>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</si>
  <si>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</si>
  <si>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</si>
  <si>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</si>
  <si>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</si>
  <si>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</si>
  <si>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</si>
  <si>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</si>
  <si>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</si>
  <si>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</si>
  <si>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</si>
  <si>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</si>
  <si>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</si>
  <si>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</si>
  <si>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</si>
  <si>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</si>
  <si>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</si>
  <si>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</si>
  <si>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</si>
  <si>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</si>
  <si>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</si>
  <si>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</si>
  <si>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</si>
  <si>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</si>
  <si>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</si>
  <si>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</si>
  <si>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</si>
  <si>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</si>
  <si>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</si>
  <si>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</si>
  <si>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</si>
  <si>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</si>
  <si>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</si>
  <si>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</si>
  <si>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</si>
  <si>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</si>
  <si>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</si>
  <si>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</si>
  <si>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</si>
  <si>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</si>
  <si>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</si>
  <si>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</si>
  <si>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</si>
  <si>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</si>
  <si>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</si>
  <si>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</si>
  <si>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</si>
  <si>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</si>
  <si>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</si>
  <si>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</si>
  <si>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</si>
  <si>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</si>
  <si>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</si>
  <si>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</si>
  <si>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</si>
  <si>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</si>
  <si>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</si>
  <si>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</si>
  <si>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</si>
  <si>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</si>
  <si>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</si>
  <si>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</si>
  <si>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</si>
  <si>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</si>
  <si>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</si>
  <si>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</si>
  <si>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</si>
  <si>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</si>
  <si>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</si>
  <si>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</si>
  <si>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</si>
  <si>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</si>
  <si>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</si>
  <si>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</si>
  <si>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</si>
  <si>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</si>
  <si>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</si>
  <si>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</si>
  <si>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</si>
  <si>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</si>
  <si>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</si>
  <si>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</si>
  <si>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</si>
  <si>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</si>
  <si>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</si>
  <si>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</si>
  <si>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</si>
  <si>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</si>
  <si>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</si>
  <si>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</si>
  <si>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</si>
  <si>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</si>
  <si>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</si>
  <si>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</si>
  <si>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</si>
  <si>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</si>
  <si>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</si>
  <si>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</si>
  <si>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</si>
  <si>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</si>
  <si>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</si>
  <si>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</si>
  <si>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</si>
  <si>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</si>
  <si>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</si>
  <si>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</si>
  <si>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</si>
  <si>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</si>
  <si>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</si>
  <si>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</si>
  <si>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</si>
  <si>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</si>
  <si>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</si>
  <si>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</si>
  <si>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</si>
  <si>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</si>
  <si>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</si>
  <si>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</si>
  <si>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</si>
  <si>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</si>
  <si>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</si>
  <si>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</si>
  <si>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</si>
  <si>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</si>
  <si>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</si>
  <si>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</si>
  <si>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</si>
  <si>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</si>
  <si>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</si>
  <si>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</si>
  <si>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</si>
  <si>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</si>
  <si>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</si>
  <si>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</si>
  <si>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</si>
  <si>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</si>
  <si>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</si>
  <si>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</si>
  <si>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</si>
  <si>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</si>
  <si>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</si>
  <si>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</si>
  <si>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</si>
  <si>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</si>
  <si>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</si>
  <si>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</si>
  <si>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</si>
  <si>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</si>
  <si>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</si>
  <si>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</si>
  <si>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</si>
  <si>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</si>
  <si>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</si>
  <si>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</si>
  <si>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</si>
  <si>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</si>
  <si>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</si>
  <si>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</si>
  <si>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</si>
  <si>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</si>
  <si>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</si>
  <si>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</si>
  <si>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</si>
  <si>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</si>
  <si>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</si>
  <si>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</si>
  <si>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</si>
  <si>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</si>
  <si>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</si>
  <si>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</si>
  <si>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</si>
  <si>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</si>
  <si>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</si>
  <si>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</si>
  <si>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</si>
  <si>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</si>
  <si>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</si>
  <si>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</si>
  <si>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</si>
  <si>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</si>
  <si>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</si>
  <si>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</si>
  <si>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</si>
  <si>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</si>
  <si>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</si>
  <si>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</si>
  <si>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</si>
  <si>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</si>
  <si>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</si>
  <si>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</si>
  <si>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</si>
  <si>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</si>
  <si>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</si>
  <si>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</si>
  <si>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</si>
  <si>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</si>
  <si>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</si>
  <si>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</si>
  <si>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</si>
  <si>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</si>
  <si>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</si>
  <si>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</si>
  <si>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</si>
  <si>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</si>
  <si>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</si>
  <si>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</si>
  <si>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</si>
  <si>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</si>
  <si>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</si>
  <si>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</si>
  <si>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</si>
  <si>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</si>
  <si>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</si>
  <si>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</si>
  <si>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</si>
  <si>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</si>
  <si>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</si>
  <si>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</si>
  <si>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</si>
  <si>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</si>
  <si>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</si>
  <si>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</si>
  <si>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</si>
  <si>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</si>
  <si>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</si>
  <si>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</si>
  <si>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</si>
  <si>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</si>
  <si>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</si>
  <si>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</si>
  <si>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</si>
  <si>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</si>
  <si>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</si>
  <si>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</si>
  <si>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</si>
  <si>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</si>
  <si>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</si>
  <si>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</si>
  <si>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</si>
  <si>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</si>
  <si>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</si>
  <si>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</si>
  <si>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</si>
  <si>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</si>
  <si>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</si>
  <si>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</si>
  <si>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</si>
  <si>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</si>
  <si>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</si>
  <si>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</si>
  <si>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</si>
  <si>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</si>
  <si>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</si>
  <si>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</si>
  <si>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</si>
  <si>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</si>
  <si>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</si>
  <si>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</si>
  <si>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</si>
  <si>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</si>
  <si>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</si>
  <si>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</si>
  <si>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</si>
  <si>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</si>
  <si>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</si>
  <si>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</si>
  <si>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</si>
  <si>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</si>
  <si>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</si>
  <si>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</si>
  <si>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</si>
  <si>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</si>
  <si>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</si>
  <si>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</si>
  <si>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</si>
  <si>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</si>
  <si>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</si>
  <si>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</si>
  <si>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</si>
  <si>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</si>
  <si>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</si>
  <si>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</si>
  <si>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</si>
  <si>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</si>
  <si>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</si>
  <si>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</si>
  <si>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</si>
  <si>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</si>
  <si>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</si>
  <si>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</si>
  <si>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</si>
  <si>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</si>
  <si>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</si>
  <si>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</si>
  <si>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</si>
  <si>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</si>
  <si>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</si>
  <si>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</si>
  <si>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</si>
  <si>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</si>
  <si>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</si>
  <si>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</si>
  <si>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</si>
  <si>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</si>
  <si>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</si>
  <si>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</si>
  <si>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</si>
  <si>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</si>
  <si>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</si>
  <si>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</si>
  <si>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</si>
  <si>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</si>
  <si>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</si>
  <si>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</si>
  <si>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</si>
  <si>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</si>
  <si>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</si>
  <si>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</si>
  <si>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</si>
  <si>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</si>
  <si>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</si>
  <si>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</si>
  <si>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</si>
  <si>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</si>
  <si>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</si>
  <si>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</si>
  <si>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</si>
  <si>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</si>
  <si>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</si>
  <si>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</si>
  <si>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</si>
  <si>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</si>
  <si>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</si>
  <si>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</si>
  <si>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</si>
  <si>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</si>
  <si>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</si>
  <si>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</si>
  <si>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</si>
  <si>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</si>
  <si>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</si>
  <si>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</si>
  <si>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</si>
  <si>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</si>
  <si>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</si>
  <si>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</si>
  <si>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</si>
  <si>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</si>
  <si>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</si>
  <si>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</si>
  <si>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</si>
  <si>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</si>
  <si>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</si>
  <si>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</si>
  <si>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</si>
  <si>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</si>
  <si>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</si>
  <si>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</si>
  <si>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</si>
  <si>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</si>
  <si>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</si>
  <si>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</si>
  <si>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</si>
  <si>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</si>
  <si>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</si>
  <si>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</si>
  <si>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</si>
  <si>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</si>
  <si>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</si>
  <si>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</si>
  <si>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</si>
  <si>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</si>
  <si>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</si>
  <si>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</si>
  <si>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</si>
  <si>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</si>
  <si>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</si>
  <si>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</si>
  <si>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</si>
  <si>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</si>
  <si>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</si>
  <si>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</si>
  <si>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</si>
  <si>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</si>
  <si>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</si>
  <si>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</si>
  <si>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</si>
  <si>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</si>
  <si>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</si>
  <si>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</si>
  <si>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</si>
  <si>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</si>
  <si>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</si>
  <si>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</si>
  <si>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</si>
  <si>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</si>
  <si>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</si>
  <si>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</si>
  <si>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</si>
  <si>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</si>
  <si>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</si>
  <si>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</si>
  <si>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</si>
  <si>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</si>
  <si>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</si>
  <si>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</si>
  <si>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</si>
  <si>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</si>
  <si>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</si>
  <si>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</si>
  <si>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</si>
  <si>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</si>
  <si>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</si>
  <si>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</si>
  <si>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</si>
  <si>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</si>
  <si>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</si>
  <si>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</si>
  <si>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</si>
  <si>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</si>
  <si>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</si>
  <si>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</si>
  <si>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</si>
  <si>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</si>
  <si>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</si>
  <si>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</si>
  <si>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</si>
  <si>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</si>
  <si>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</si>
  <si>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</si>
  <si>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</si>
  <si>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</si>
  <si>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</si>
  <si>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</si>
  <si>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</si>
  <si>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</si>
  <si>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</si>
  <si>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</si>
  <si>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</si>
  <si>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</si>
  <si>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</si>
  <si>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</si>
  <si>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</si>
  <si>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</si>
  <si>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</si>
  <si>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</si>
  <si>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</si>
  <si>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</si>
  <si>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</si>
  <si>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</si>
  <si>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</si>
  <si>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</si>
  <si>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</si>
  <si>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</si>
  <si>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</si>
  <si>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</si>
  <si>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</si>
  <si>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</si>
  <si>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</si>
  <si>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</si>
  <si>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</si>
  <si>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</si>
  <si>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</si>
  <si>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</si>
  <si>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</si>
  <si>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</si>
  <si>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</si>
  <si>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</si>
  <si>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</si>
  <si>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</si>
  <si>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</si>
  <si>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</si>
  <si>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</si>
  <si>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</si>
  <si>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</si>
  <si>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</si>
  <si>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</si>
  <si>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</si>
  <si>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</si>
  <si>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</si>
  <si>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</si>
  <si>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</si>
  <si>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</si>
  <si>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</si>
  <si>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</si>
  <si>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</si>
  <si>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</si>
  <si>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</si>
  <si>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</si>
  <si>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</si>
  <si>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</si>
  <si>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</si>
  <si>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</si>
  <si>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</si>
  <si>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</si>
  <si>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</si>
  <si>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</si>
  <si>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</si>
  <si>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</si>
  <si>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</si>
  <si>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</si>
  <si>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</si>
  <si>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</si>
  <si>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</si>
  <si>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</si>
  <si>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</si>
  <si>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</si>
  <si>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</si>
  <si>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</si>
  <si>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</si>
  <si>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</si>
  <si>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</si>
  <si>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</si>
  <si>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</si>
  <si>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</si>
  <si>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</si>
  <si>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</si>
  <si>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</si>
  <si>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</si>
  <si>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</si>
  <si>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</si>
  <si>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</si>
  <si>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</si>
  <si>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</si>
  <si>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</si>
  <si>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</si>
  <si>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</si>
  <si>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</si>
  <si>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</si>
  <si>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</si>
  <si>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</si>
  <si>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</si>
  <si>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</si>
  <si>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</si>
  <si>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</si>
  <si>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</si>
  <si>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</si>
  <si>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</si>
  <si>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</si>
  <si>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</si>
  <si>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</si>
  <si>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</si>
  <si>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</si>
  <si>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</si>
  <si>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</si>
  <si>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</si>
  <si>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</si>
  <si>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</si>
  <si>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</si>
  <si>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</si>
  <si>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</si>
  <si>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</si>
  <si>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</si>
  <si>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</si>
  <si>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</si>
  <si>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</si>
  <si>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</si>
  <si>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</si>
  <si>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</si>
  <si>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</si>
  <si>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</si>
  <si>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</si>
  <si>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</si>
  <si>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</si>
  <si>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</si>
  <si>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</si>
  <si>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</si>
  <si>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</si>
  <si>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</si>
  <si>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</si>
  <si>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</si>
  <si>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</si>
  <si>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</si>
  <si>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</si>
  <si>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</si>
  <si>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</si>
  <si>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</si>
  <si>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</si>
  <si>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</si>
  <si>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</si>
  <si>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</si>
  <si>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</si>
  <si>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</si>
  <si>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</si>
  <si>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</si>
  <si>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</si>
  <si>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</si>
  <si>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</si>
  <si>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</si>
  <si>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</si>
  <si>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</si>
  <si>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</si>
  <si>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</si>
  <si>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</si>
  <si>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</si>
  <si>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</si>
  <si>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</si>
  <si>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</si>
  <si>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</si>
  <si>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</si>
  <si>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</si>
  <si>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</si>
  <si>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</si>
  <si>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</si>
  <si>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</si>
  <si>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</si>
  <si>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</si>
  <si>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</si>
  <si>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</si>
  <si>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</si>
  <si>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</si>
  <si>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</si>
  <si>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</si>
  <si>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</si>
  <si>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</si>
  <si>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</si>
  <si>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</si>
  <si>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</si>
  <si>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</si>
  <si>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</si>
  <si>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</si>
  <si>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</si>
  <si>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</si>
  <si>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</si>
  <si>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</si>
  <si>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</si>
  <si>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</si>
  <si>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</si>
  <si>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</si>
  <si>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</si>
  <si>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</si>
  <si>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</si>
  <si>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</si>
  <si>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</si>
  <si>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</si>
  <si>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</si>
  <si>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</si>
  <si>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</si>
  <si>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</si>
  <si>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</si>
  <si>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</si>
  <si>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</si>
  <si>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</si>
  <si>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</si>
  <si>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</si>
  <si>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</si>
  <si>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</si>
  <si>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</si>
  <si>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</si>
  <si>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</si>
  <si>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</si>
  <si>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</si>
  <si>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</si>
  <si>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</si>
  <si>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</si>
  <si>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</si>
  <si>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</si>
  <si>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</si>
  <si>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</si>
  <si>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</si>
  <si>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</si>
  <si>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</si>
  <si>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</si>
  <si>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</si>
  <si>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</si>
  <si>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</si>
  <si>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</si>
  <si>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</si>
  <si>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</si>
  <si>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</si>
  <si>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</si>
  <si>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</si>
  <si>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</si>
  <si>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</si>
  <si>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</si>
  <si>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</si>
  <si>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</si>
  <si>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</si>
  <si>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</si>
  <si>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</si>
  <si>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</si>
  <si>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</si>
  <si>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</si>
  <si>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</si>
  <si>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</si>
  <si>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</si>
  <si>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</si>
  <si>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</si>
  <si>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</si>
  <si>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</si>
  <si>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</si>
  <si>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</si>
  <si>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</si>
  <si>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</si>
  <si>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</si>
  <si>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</si>
  <si>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</si>
  <si>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</si>
  <si>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</si>
  <si>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</si>
  <si>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</si>
  <si>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</si>
  <si>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</si>
  <si>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</si>
  <si>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</si>
  <si>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</si>
  <si>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</si>
  <si>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</si>
  <si>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</si>
  <si>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</si>
  <si>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</si>
  <si>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</si>
  <si>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</si>
  <si>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</si>
  <si>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</si>
  <si>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</si>
  <si>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</si>
  <si>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</si>
  <si>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</si>
  <si>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</si>
  <si>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</si>
  <si>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</si>
  <si>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</si>
  <si>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</si>
  <si>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</si>
  <si>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</si>
  <si>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</si>
  <si>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</si>
  <si>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</si>
  <si>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</si>
  <si>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</si>
  <si>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</si>
  <si>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</si>
  <si>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</si>
  <si>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</si>
  <si>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</si>
  <si>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</si>
  <si>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</si>
  <si>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</si>
  <si>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</si>
  <si>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</si>
  <si>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</si>
  <si>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</si>
  <si>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</si>
  <si>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</si>
  <si>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</si>
  <si>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</si>
  <si>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</si>
  <si>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</si>
  <si>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</si>
  <si>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</si>
  <si>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</si>
  <si>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</si>
  <si>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</si>
  <si>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</si>
  <si>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</si>
  <si>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</si>
  <si>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</si>
  <si>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</si>
  <si>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</si>
  <si>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</si>
  <si>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</si>
  <si>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</si>
  <si>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</si>
  <si>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</si>
  <si>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</si>
  <si>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</si>
  <si>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</si>
  <si>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</si>
  <si>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</si>
  <si>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</si>
  <si>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</si>
  <si>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</si>
  <si>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</si>
  <si>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</si>
  <si>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</si>
  <si>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</si>
  <si>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</si>
  <si>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</si>
  <si>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</si>
  <si>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</si>
  <si>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</si>
  <si>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</si>
  <si>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</si>
  <si>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</si>
  <si>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</si>
  <si>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</si>
  <si>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</si>
  <si>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</si>
  <si>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</si>
  <si>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</si>
  <si>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</si>
  <si>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</si>
  <si>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</si>
  <si>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</si>
  <si>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</si>
  <si>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</si>
  <si>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</si>
  <si>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</si>
  <si>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</si>
  <si>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</si>
  <si>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</si>
  <si>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</si>
  <si>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</si>
  <si>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</si>
  <si>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</si>
  <si>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</si>
  <si>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</si>
  <si>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</si>
  <si>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</si>
  <si>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</si>
  <si>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</si>
  <si>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</si>
  <si>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</si>
  <si>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</si>
  <si>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</si>
  <si>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</si>
  <si>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</si>
  <si>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</si>
  <si>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</si>
  <si>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</si>
  <si>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</si>
  <si>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</si>
  <si>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</si>
  <si>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</si>
  <si>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</si>
  <si>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</si>
  <si>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</si>
  <si>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</si>
  <si>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</si>
  <si>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</si>
  <si>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</si>
  <si>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</si>
  <si>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</si>
  <si>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</si>
  <si>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</si>
  <si>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</si>
  <si>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</si>
  <si>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</si>
  <si>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</si>
  <si>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</si>
  <si>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</si>
  <si>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</si>
  <si>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</si>
  <si>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</si>
  <si>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</si>
  <si>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</si>
  <si>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</si>
  <si>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</si>
  <si>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</si>
  <si>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</si>
  <si>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</si>
  <si>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</si>
  <si>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</si>
  <si>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</si>
  <si>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</si>
  <si>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</si>
  <si>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</si>
  <si>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</si>
  <si>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</si>
  <si>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</si>
  <si>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</si>
  <si>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</si>
  <si>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</si>
  <si>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</si>
  <si>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</si>
  <si>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</si>
  <si>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</si>
  <si>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</si>
  <si>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</si>
  <si>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</si>
  <si>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</si>
  <si>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</si>
  <si>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</si>
  <si>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</si>
  <si>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</si>
  <si>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</si>
  <si>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</si>
  <si>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</si>
  <si>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</si>
  <si>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</si>
  <si>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</si>
  <si>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</si>
  <si>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</si>
  <si>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</si>
  <si>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</si>
  <si>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</si>
  <si>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</si>
  <si>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</si>
  <si>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</si>
  <si>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</si>
  <si>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</si>
  <si>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</si>
  <si>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</si>
  <si>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</si>
  <si>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</si>
  <si>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</si>
  <si>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</si>
  <si>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</si>
  <si>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</si>
  <si>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</si>
  <si>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</si>
  <si>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</si>
  <si>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</si>
  <si>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</si>
  <si>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</si>
  <si>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</si>
  <si>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</si>
  <si>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</si>
  <si>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</si>
  <si>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</si>
  <si>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</si>
  <si>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</si>
  <si>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</si>
  <si>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</si>
  <si>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</si>
  <si>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</si>
  <si>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</si>
  <si>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</si>
  <si>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</si>
  <si>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</si>
  <si>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</si>
  <si>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</si>
  <si>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</si>
  <si>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</si>
  <si>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</si>
  <si>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</si>
  <si>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</si>
  <si>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</si>
  <si>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</si>
  <si>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</si>
  <si>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</si>
  <si>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</si>
  <si>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</si>
  <si>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</si>
  <si>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</si>
  <si>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</si>
  <si>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</si>
  <si>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</si>
  <si>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</si>
  <si>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</si>
  <si>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</si>
  <si>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</si>
  <si>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</si>
  <si>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</si>
  <si>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</si>
  <si>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</si>
  <si>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</si>
  <si>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</si>
  <si>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</si>
  <si>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</si>
  <si>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</si>
  <si>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</si>
  <si>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</si>
  <si>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</si>
  <si>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</si>
  <si>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</si>
  <si>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</si>
  <si>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</si>
  <si>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</si>
  <si>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</si>
  <si>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</si>
  <si>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</si>
  <si>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</si>
  <si>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</si>
  <si>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</si>
  <si>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</si>
  <si>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</si>
  <si>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</si>
  <si>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</si>
  <si>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</si>
  <si>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</si>
  <si>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</si>
  <si>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</si>
  <si>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</si>
  <si>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</si>
  <si>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</si>
  <si>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</si>
  <si>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</si>
  <si>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</si>
  <si>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</si>
  <si>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</si>
  <si>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</si>
  <si>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</si>
  <si>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</si>
  <si>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</si>
  <si>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</si>
  <si>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</si>
  <si>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</si>
  <si>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</si>
  <si>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</si>
  <si>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</si>
  <si>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</si>
  <si>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</si>
  <si>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</si>
  <si>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</si>
  <si>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</si>
  <si>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</si>
  <si>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</si>
  <si>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</si>
  <si>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</si>
  <si>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</si>
  <si>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</si>
  <si>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</si>
  <si>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</si>
  <si>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</si>
  <si>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</si>
  <si>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</si>
  <si>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</si>
  <si>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</si>
  <si>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</si>
  <si>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</si>
  <si>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</si>
  <si>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</si>
  <si>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</si>
  <si>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</si>
  <si>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</si>
  <si>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</si>
  <si>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</si>
  <si>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</si>
  <si>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</si>
  <si>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</si>
  <si>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</si>
  <si>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</si>
  <si>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</si>
  <si>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</si>
  <si>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</si>
  <si>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</si>
  <si>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</si>
  <si>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</si>
  <si>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</si>
  <si>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</si>
  <si>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</si>
  <si>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</si>
  <si>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</si>
  <si>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</si>
  <si>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</si>
  <si>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</si>
  <si>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</si>
  <si>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</si>
  <si>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</si>
  <si>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</si>
  <si>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</si>
  <si>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</si>
  <si>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</si>
  <si>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</si>
  <si>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</si>
  <si>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</si>
  <si>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</si>
  <si>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</si>
  <si>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</si>
  <si>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</si>
  <si>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</si>
  <si>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</si>
  <si>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</si>
  <si>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</si>
  <si>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</si>
  <si>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</si>
  <si>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</si>
  <si>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</si>
  <si>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</si>
  <si>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</si>
  <si>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</si>
  <si>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</si>
  <si>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</si>
  <si>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</si>
  <si>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</si>
  <si>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</si>
  <si>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</si>
  <si>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</si>
  <si>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</si>
  <si>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</si>
  <si>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</si>
  <si>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</si>
  <si>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</si>
  <si>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</si>
  <si>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</si>
  <si>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</si>
  <si>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</si>
  <si>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</si>
  <si>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</si>
  <si>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</si>
  <si>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</si>
  <si>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</si>
  <si>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</si>
  <si>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</si>
  <si>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</si>
  <si>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</si>
  <si>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</si>
  <si>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</si>
  <si>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</si>
  <si>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</si>
  <si>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</si>
  <si>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</si>
  <si>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</si>
  <si>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</si>
  <si>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</si>
  <si>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</si>
  <si>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</si>
  <si>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</si>
  <si>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</si>
  <si>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</si>
  <si>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</si>
  <si>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</si>
  <si>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</si>
  <si>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</si>
  <si>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</si>
  <si>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</si>
  <si>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</si>
  <si>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</si>
  <si>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</si>
  <si>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</si>
  <si>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</si>
  <si>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</si>
  <si>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</si>
  <si>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</si>
  <si>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</si>
  <si>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</si>
  <si>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</si>
  <si>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</si>
  <si>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</si>
  <si>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</si>
  <si>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</si>
  <si>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</si>
  <si>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</si>
  <si>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</si>
  <si>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</si>
  <si>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</si>
  <si>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</si>
  <si>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</si>
  <si>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</si>
  <si>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</si>
  <si>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</si>
  <si>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</si>
  <si>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</si>
  <si>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</si>
  <si>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</si>
  <si>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</si>
  <si>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</si>
  <si>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</si>
  <si>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</si>
  <si>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</si>
  <si>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</si>
  <si>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</si>
  <si>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</si>
  <si>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</si>
  <si>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</si>
  <si>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</si>
  <si>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</si>
  <si>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</si>
  <si>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</si>
  <si>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</si>
  <si>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</si>
  <si>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</si>
  <si>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</si>
  <si>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</si>
  <si>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</si>
  <si>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</si>
  <si>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</si>
  <si>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</si>
  <si>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</si>
  <si>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</si>
  <si>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</si>
  <si>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</si>
  <si>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</si>
  <si>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</si>
  <si>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</si>
  <si>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</si>
  <si>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</si>
  <si>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</si>
  <si>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</si>
  <si>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</si>
  <si>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</si>
  <si>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</si>
  <si>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</si>
  <si>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</si>
  <si>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</si>
  <si>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</si>
  <si>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</si>
  <si>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</si>
  <si>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</si>
  <si>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</si>
  <si>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</si>
  <si>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</si>
  <si>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</si>
  <si>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</si>
  <si>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</si>
  <si>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</si>
  <si>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</si>
  <si>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</si>
  <si>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</si>
  <si>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</si>
  <si>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</si>
  <si>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</si>
  <si>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</si>
  <si>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</si>
  <si>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</si>
  <si>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</si>
  <si>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</si>
  <si>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</si>
  <si>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</si>
  <si>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</si>
  <si>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</si>
  <si>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</si>
  <si>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</si>
  <si>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</si>
  <si>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</si>
  <si>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</si>
  <si>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</si>
  <si>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</si>
  <si>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</si>
  <si>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</si>
  <si>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</si>
  <si>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</si>
  <si>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</si>
  <si>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</si>
  <si>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</si>
  <si>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</si>
  <si>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</si>
  <si>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</si>
  <si>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</si>
  <si>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</si>
  <si>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</si>
  <si>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</si>
  <si>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</si>
  <si>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</si>
  <si>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</si>
  <si>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</si>
  <si>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</si>
  <si>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</si>
  <si>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</si>
  <si>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</si>
  <si>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</si>
  <si>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</si>
  <si>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</si>
  <si>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</si>
  <si>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</si>
  <si>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</si>
  <si>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</si>
  <si>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</si>
  <si>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</si>
  <si>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</si>
  <si>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</si>
  <si>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</si>
  <si>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</si>
  <si>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</si>
  <si>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</si>
  <si>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</si>
  <si>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</si>
  <si>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</si>
  <si>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</si>
  <si>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</si>
  <si>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</si>
  <si>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</si>
  <si>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</si>
  <si>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</si>
  <si>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</si>
  <si>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</si>
  <si>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</si>
  <si>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</si>
  <si>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</si>
  <si>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</si>
  <si>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</si>
  <si>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</si>
  <si>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</si>
  <si>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</si>
  <si>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</si>
  <si>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</si>
  <si>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</si>
  <si>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</si>
  <si>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</si>
  <si>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</si>
  <si>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</si>
  <si>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</si>
  <si>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</si>
  <si>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</si>
  <si>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</si>
  <si>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</si>
  <si>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</si>
  <si>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</si>
  <si>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</si>
  <si>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</si>
  <si>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</si>
  <si>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</si>
  <si>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</si>
  <si>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</si>
  <si>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</si>
  <si>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</si>
  <si>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</si>
  <si>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</si>
  <si>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</si>
  <si>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</si>
  <si>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</si>
  <si>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</si>
  <si>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</si>
  <si>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</si>
  <si>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</si>
  <si>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</si>
  <si>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</si>
  <si>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</si>
  <si>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</si>
  <si>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</si>
  <si>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</si>
  <si>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</si>
  <si>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</si>
  <si>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</si>
  <si>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</si>
  <si>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</si>
  <si>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</si>
  <si>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</si>
  <si>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</si>
  <si>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</si>
  <si>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</si>
  <si>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</si>
  <si>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</si>
  <si>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</si>
  <si>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</si>
  <si>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</si>
  <si>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</si>
  <si>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</si>
  <si>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</si>
  <si>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</si>
  <si>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</si>
  <si>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</si>
  <si>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</si>
  <si>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</si>
  <si>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</si>
  <si>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</si>
  <si>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</si>
  <si>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</si>
  <si>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</si>
  <si>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</si>
  <si>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</si>
  <si>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</si>
  <si>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</si>
  <si>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</si>
  <si>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</si>
  <si>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</si>
  <si>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</si>
  <si>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</si>
  <si>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</si>
  <si>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</si>
  <si>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</si>
  <si>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</si>
  <si>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</si>
  <si>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</si>
  <si>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</si>
  <si>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</si>
  <si>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</si>
  <si>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</si>
  <si>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</si>
  <si>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</si>
  <si>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</si>
  <si>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</si>
  <si>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</si>
  <si>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</si>
  <si>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</si>
  <si>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</si>
  <si>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</si>
  <si>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</si>
  <si>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</si>
  <si>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</si>
  <si>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</si>
  <si>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</si>
  <si>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</si>
  <si>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</si>
  <si>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</si>
  <si>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</si>
  <si>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</si>
  <si>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</si>
  <si>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</si>
  <si>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</si>
  <si>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</si>
  <si>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</si>
  <si>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</si>
  <si>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</si>
  <si>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</si>
  <si>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</si>
  <si>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</si>
  <si>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</si>
  <si>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</si>
  <si>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</si>
  <si>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</si>
  <si>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</si>
  <si>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</si>
  <si>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</si>
  <si>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</si>
  <si>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</si>
  <si>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</si>
  <si>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</si>
  <si>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</si>
  <si>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</si>
  <si>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</si>
  <si>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</si>
  <si>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</si>
  <si>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</si>
  <si>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</si>
  <si>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</si>
  <si>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</si>
  <si>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</si>
  <si>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</si>
  <si>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</si>
  <si>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</si>
  <si>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</si>
  <si>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</si>
  <si>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</si>
  <si>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</si>
  <si>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</si>
  <si>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</si>
  <si>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</si>
  <si>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</si>
  <si>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</si>
  <si>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</si>
  <si>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</si>
  <si>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</si>
  <si>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</si>
  <si>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</si>
  <si>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</si>
  <si>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</si>
  <si>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</si>
  <si>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</si>
  <si>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</si>
  <si>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</si>
  <si>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</si>
  <si>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</si>
  <si>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</si>
  <si>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</si>
  <si>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</si>
  <si>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</si>
  <si>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</si>
  <si>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</si>
  <si>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</si>
  <si>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</si>
  <si>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</si>
  <si>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</si>
  <si>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</si>
  <si>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</si>
  <si>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</si>
  <si>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</si>
  <si>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</si>
  <si>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</si>
  <si>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</si>
  <si>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</si>
  <si>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</si>
  <si>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</si>
  <si>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</si>
  <si>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</si>
  <si>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</si>
  <si>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</si>
  <si>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</si>
  <si>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</si>
  <si>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</si>
  <si>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</si>
  <si>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</si>
  <si>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</si>
  <si>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</si>
  <si>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</si>
  <si>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</si>
  <si>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</si>
  <si>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</si>
  <si>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</si>
  <si>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</si>
  <si>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</si>
  <si>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</si>
  <si>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</si>
  <si>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</si>
  <si>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</si>
  <si>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</si>
  <si>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</si>
  <si>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</si>
  <si>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</si>
  <si>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</si>
  <si>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</si>
  <si>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</si>
  <si>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</si>
  <si>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</si>
  <si>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</si>
  <si>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</si>
  <si>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</si>
  <si>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</si>
  <si>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</si>
  <si>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</si>
  <si>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</si>
  <si>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</si>
  <si>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</si>
  <si>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</si>
  <si>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</si>
  <si>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</si>
  <si>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</si>
  <si>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</si>
  <si>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</si>
  <si>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</si>
  <si>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</si>
  <si>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</si>
  <si>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</si>
  <si>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</si>
  <si>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</si>
  <si>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</si>
  <si>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</si>
  <si>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</si>
  <si>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</si>
  <si>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</si>
  <si>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</si>
  <si>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</si>
  <si>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</si>
  <si>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</si>
  <si>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</si>
  <si>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</si>
  <si>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</si>
  <si>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</si>
  <si>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</si>
  <si>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</si>
  <si>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</si>
  <si>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</si>
  <si>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</si>
  <si>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</si>
  <si>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</si>
  <si>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</si>
  <si>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</si>
  <si>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</si>
  <si>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</si>
  <si>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</si>
  <si>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</si>
  <si>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</si>
  <si>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</si>
  <si>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</si>
  <si>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</si>
  <si>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</si>
  <si>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</si>
  <si>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</si>
  <si>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</si>
  <si>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</si>
  <si>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</si>
  <si>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</si>
  <si>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</si>
  <si>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</si>
  <si>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</si>
  <si>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</si>
  <si>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</si>
  <si>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</si>
  <si>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</si>
  <si>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</si>
  <si>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</si>
  <si>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</si>
  <si>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</si>
  <si>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</si>
  <si>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</si>
  <si>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</si>
  <si>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</si>
  <si>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</si>
  <si>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</si>
  <si>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</si>
  <si>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</si>
  <si>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</si>
  <si>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</si>
  <si>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</si>
  <si>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</si>
  <si>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</si>
  <si>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</si>
  <si>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</si>
  <si>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</si>
  <si>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</si>
  <si>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</si>
  <si>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</si>
  <si>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</si>
  <si>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</si>
  <si>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</si>
  <si>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</si>
  <si>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</si>
  <si>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</si>
  <si>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</si>
  <si>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</si>
  <si>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</si>
  <si>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</si>
  <si>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</si>
  <si>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</si>
  <si>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</si>
  <si>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</si>
  <si>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</si>
  <si>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</si>
  <si>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</si>
  <si>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</si>
  <si>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</si>
  <si>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</si>
  <si>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</si>
  <si>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</si>
  <si>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</si>
  <si>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</si>
  <si>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</si>
  <si>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</si>
  <si>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</si>
  <si>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</si>
  <si>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</si>
  <si>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</si>
  <si>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</si>
  <si>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</si>
  <si>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</si>
  <si>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</si>
  <si>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</si>
  <si>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</si>
  <si>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</si>
  <si>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</si>
  <si>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</si>
  <si>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</si>
  <si>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</si>
  <si>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</si>
  <si>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</si>
  <si>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</si>
  <si>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</si>
  <si>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</si>
  <si>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</si>
  <si>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</si>
  <si>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</si>
  <si>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</si>
  <si>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</si>
  <si>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</si>
  <si>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</si>
  <si>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</si>
  <si>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</si>
  <si>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</si>
  <si>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</si>
  <si>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</si>
  <si>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</si>
  <si>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</si>
  <si>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</si>
  <si>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</si>
  <si>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</si>
  <si>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</si>
  <si>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</si>
  <si>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</si>
  <si>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</si>
  <si>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</si>
  <si>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</si>
  <si>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</si>
  <si>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</si>
  <si>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</si>
  <si>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</si>
  <si>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</si>
  <si>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</si>
  <si>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</si>
  <si>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</si>
  <si>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</si>
  <si>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</si>
  <si>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</si>
  <si>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</si>
  <si>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</si>
  <si>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</si>
  <si>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</si>
  <si>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</si>
  <si>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</si>
  <si>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</si>
  <si>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</si>
  <si>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</si>
  <si>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</si>
  <si>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</si>
  <si>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</si>
  <si>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</si>
  <si>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</si>
  <si>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</si>
  <si>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</si>
  <si>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</si>
  <si>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</si>
  <si>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</si>
  <si>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</si>
  <si>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</si>
  <si>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</si>
  <si>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</si>
  <si>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</si>
  <si>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</si>
  <si>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</si>
  <si>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</si>
  <si>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</si>
  <si>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</si>
  <si>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</si>
  <si>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</si>
  <si>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</si>
  <si>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</si>
  <si>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</si>
  <si>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</si>
  <si>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</si>
  <si>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</si>
  <si>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</si>
  <si>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</si>
  <si>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</si>
  <si>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</si>
  <si>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</si>
  <si>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</si>
  <si>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</si>
  <si>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</si>
  <si>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</si>
  <si>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</si>
  <si>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</si>
  <si>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</si>
  <si>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</si>
  <si>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</si>
  <si>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</si>
  <si>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</si>
  <si>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</si>
  <si>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</si>
  <si>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</si>
  <si>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</si>
  <si>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</si>
  <si>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</si>
  <si>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</si>
  <si>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</si>
  <si>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</si>
  <si>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</si>
  <si>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</si>
  <si>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</si>
  <si>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</si>
  <si>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</si>
  <si>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</si>
  <si>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</si>
  <si>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</si>
  <si>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</si>
  <si>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</si>
  <si>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</si>
  <si>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</si>
  <si>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</si>
  <si>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</si>
  <si>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</si>
  <si>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</si>
  <si>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</si>
  <si>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</si>
  <si>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</si>
  <si>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</si>
  <si>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</si>
  <si>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</si>
  <si>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</si>
  <si>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</si>
  <si>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</si>
  <si>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</si>
  <si>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</si>
  <si>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</si>
  <si>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</si>
  <si>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</si>
  <si>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</si>
  <si>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</si>
  <si>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</si>
  <si>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</si>
  <si>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</si>
  <si>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</si>
  <si>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</si>
  <si>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</si>
  <si>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</si>
  <si>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</si>
  <si>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</si>
  <si>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</si>
  <si>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</si>
  <si>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</si>
  <si>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</si>
  <si>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</si>
  <si>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</si>
  <si>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</si>
  <si>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</si>
  <si>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</si>
  <si>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</si>
  <si>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</si>
  <si>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</si>
  <si>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</si>
  <si>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</si>
  <si>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</si>
  <si>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</si>
  <si>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</si>
  <si>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</si>
  <si>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</si>
  <si>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</si>
  <si>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</si>
  <si>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</si>
  <si>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</si>
  <si>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</si>
  <si>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</si>
  <si>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</si>
  <si>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</si>
  <si>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</si>
  <si>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</si>
  <si>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</si>
  <si>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</si>
  <si>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</si>
  <si>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</si>
  <si>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</si>
  <si>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</si>
  <si>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</si>
  <si>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</si>
  <si>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</si>
  <si>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</si>
  <si>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</si>
  <si>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</si>
  <si>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</si>
  <si>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</si>
  <si>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</si>
  <si>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</si>
  <si>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</si>
  <si>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</si>
  <si>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</si>
  <si>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</si>
  <si>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</si>
  <si>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</si>
  <si>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</si>
  <si>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</si>
  <si>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</si>
  <si>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</si>
  <si>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</si>
  <si>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</si>
  <si>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</si>
  <si>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</si>
  <si>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</si>
  <si>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</si>
  <si>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</si>
  <si>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</si>
  <si>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</si>
  <si>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</si>
  <si>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</si>
  <si>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</si>
  <si>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</si>
  <si>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</si>
  <si>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</si>
  <si>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</si>
  <si>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</si>
  <si>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</si>
  <si>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</si>
  <si>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</si>
  <si>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</si>
  <si>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</si>
  <si>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</si>
  <si>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</si>
  <si>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</si>
  <si>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</si>
  <si>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</si>
  <si>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</si>
  <si>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</si>
  <si>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</si>
  <si>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</si>
  <si>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</si>
  <si>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</si>
  <si>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</si>
  <si>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</si>
  <si>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</si>
  <si>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</si>
  <si>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</si>
  <si>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</si>
  <si>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</si>
  <si>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</si>
  <si>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</si>
  <si>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</si>
  <si>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</si>
  <si>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</si>
  <si>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</si>
  <si>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</si>
  <si>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</si>
  <si>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</si>
  <si>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</si>
  <si>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</si>
  <si>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</si>
  <si>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</si>
  <si>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</si>
  <si>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</si>
  <si>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</si>
  <si>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</si>
  <si>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</si>
  <si>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</si>
  <si>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</si>
  <si>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</si>
  <si>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</si>
  <si>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</si>
  <si>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</si>
  <si>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</si>
  <si>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</si>
  <si>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</si>
  <si>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</si>
  <si>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</si>
  <si>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</si>
  <si>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</si>
  <si>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</si>
  <si>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</si>
  <si>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</si>
  <si>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</si>
  <si>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</si>
  <si>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</si>
  <si>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</si>
  <si>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</si>
  <si>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</si>
  <si>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</si>
  <si>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</si>
  <si>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</si>
  <si>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</si>
  <si>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</si>
  <si>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</si>
  <si>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</si>
  <si>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</si>
  <si>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</si>
  <si>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</si>
  <si>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</si>
  <si>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</si>
  <si>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</si>
  <si>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</si>
  <si>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</si>
  <si>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</si>
  <si>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</si>
  <si>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</si>
  <si>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</si>
  <si>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</si>
  <si>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</si>
  <si>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</si>
  <si>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</si>
  <si>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</si>
  <si>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</si>
  <si>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</si>
  <si>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</si>
  <si>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</si>
  <si>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</si>
  <si>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</si>
  <si>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</si>
  <si>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</si>
  <si>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</si>
  <si>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</si>
  <si>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</si>
  <si>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</si>
  <si>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</si>
  <si>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</si>
  <si>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</si>
  <si>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</si>
  <si>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</si>
  <si>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</si>
  <si>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</si>
  <si>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</si>
  <si>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</si>
  <si>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</si>
  <si>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</si>
  <si>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</si>
  <si>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</si>
  <si>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</si>
  <si>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</si>
  <si>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</si>
  <si>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</si>
  <si>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</si>
  <si>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</si>
  <si>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</si>
  <si>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</si>
  <si>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</si>
  <si>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</si>
  <si>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</si>
  <si>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</si>
  <si>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</si>
  <si>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</si>
  <si>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</si>
  <si>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</si>
  <si>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</si>
  <si>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</si>
  <si>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</si>
  <si>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</si>
  <si>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</si>
  <si>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</si>
  <si>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</si>
  <si>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</si>
  <si>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</si>
  <si>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</si>
  <si>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</si>
  <si>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</si>
  <si>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</si>
  <si>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</si>
  <si>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</si>
  <si>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</si>
  <si>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</si>
  <si>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</si>
  <si>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</si>
  <si>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</si>
  <si>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</si>
  <si>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</si>
  <si>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</si>
  <si>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</si>
  <si>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</si>
  <si>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</si>
  <si>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</si>
  <si>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</si>
  <si>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</si>
  <si>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</si>
  <si>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</si>
  <si>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</si>
  <si>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</si>
  <si>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</si>
  <si>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</si>
  <si>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</si>
  <si>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</si>
  <si>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</si>
  <si>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</si>
  <si>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</si>
  <si>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</si>
  <si>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</si>
  <si>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</si>
  <si>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</si>
  <si>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</si>
  <si>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</si>
  <si>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</si>
  <si>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</si>
  <si>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</si>
  <si>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</si>
  <si>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</si>
  <si>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</si>
  <si>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</si>
  <si>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</si>
  <si>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</si>
  <si>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</si>
  <si>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</si>
  <si>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</si>
  <si>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</si>
  <si>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</si>
  <si>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</si>
  <si>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</si>
  <si>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</si>
  <si>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</si>
  <si>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</si>
  <si>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</si>
  <si>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</si>
  <si>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</si>
  <si>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</si>
  <si>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</si>
  <si>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</si>
  <si>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</si>
  <si>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</si>
  <si>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</si>
  <si>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</si>
  <si>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</si>
  <si>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</si>
  <si>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</si>
  <si>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</si>
  <si>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</si>
  <si>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</si>
  <si>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</si>
  <si>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</si>
  <si>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</si>
  <si>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</si>
  <si>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</si>
  <si>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</si>
  <si>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</si>
  <si>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</si>
  <si>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</si>
  <si>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</si>
  <si>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</si>
  <si>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</si>
  <si>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</si>
  <si>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</si>
  <si>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</si>
  <si>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</si>
  <si>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</si>
  <si>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</si>
  <si>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</si>
  <si>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</si>
  <si>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</si>
  <si>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</si>
  <si>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</si>
  <si>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</si>
  <si>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</si>
  <si>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</si>
  <si>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</si>
  <si>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</si>
  <si>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</si>
  <si>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</si>
  <si>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</si>
  <si>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</si>
  <si>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</si>
  <si>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</si>
  <si>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</si>
  <si>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</si>
  <si>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</si>
  <si>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</si>
  <si>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</si>
  <si>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</si>
  <si>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</si>
  <si>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</si>
  <si>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</si>
  <si>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</si>
  <si>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</si>
  <si>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</si>
  <si>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</si>
  <si>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</si>
  <si>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</si>
  <si>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</si>
  <si>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</si>
  <si>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</si>
  <si>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</si>
  <si>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</si>
  <si>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</si>
  <si>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</si>
  <si>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</si>
  <si>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</si>
  <si>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</si>
  <si>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</si>
  <si>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</si>
  <si>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</si>
  <si>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</si>
  <si>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</si>
  <si>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</si>
  <si>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</si>
  <si>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</si>
  <si>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</si>
  <si>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</si>
  <si>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</si>
  <si>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</si>
  <si>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</si>
  <si>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</si>
  <si>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</si>
  <si>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</si>
  <si>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</si>
  <si>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</si>
  <si>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</si>
  <si>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</si>
  <si>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</si>
  <si>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</si>
  <si>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</si>
  <si>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</si>
  <si>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</si>
  <si>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</si>
  <si>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</si>
  <si>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</si>
  <si>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</si>
  <si>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</si>
  <si>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</si>
  <si>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</si>
  <si>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</si>
  <si>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</si>
  <si>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</si>
  <si>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</si>
  <si>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</si>
  <si>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</si>
  <si>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</si>
  <si>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</si>
  <si>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</si>
  <si>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</si>
  <si>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</si>
  <si>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</si>
  <si>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</si>
  <si>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</si>
  <si>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</si>
  <si>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</si>
  <si>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</si>
  <si>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</si>
  <si>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</si>
  <si>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</si>
  <si>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</si>
  <si>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</si>
  <si>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</si>
  <si>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</si>
  <si>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</si>
  <si>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</si>
  <si>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</si>
  <si>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</si>
  <si>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</si>
  <si>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</si>
  <si>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</si>
  <si>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</si>
  <si>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</si>
  <si>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</si>
  <si>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</si>
  <si>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</si>
  <si>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</si>
  <si>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</si>
  <si>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</si>
  <si>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</si>
  <si>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</si>
  <si>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</si>
  <si>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</si>
  <si>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</si>
  <si>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</si>
  <si>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</si>
  <si>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</si>
  <si>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</si>
  <si>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</si>
  <si>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</si>
  <si>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</si>
  <si>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</si>
  <si>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</si>
  <si>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</si>
  <si>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</si>
  <si>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</si>
  <si>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</si>
  <si>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</si>
  <si>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</si>
  <si>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</si>
  <si>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</si>
  <si>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</si>
  <si>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</si>
  <si>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</si>
  <si>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</si>
  <si>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</si>
  <si>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</si>
  <si>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</si>
  <si>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</si>
  <si>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</si>
  <si>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</si>
  <si>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</si>
  <si>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</si>
  <si>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</si>
  <si>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</si>
  <si>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</si>
  <si>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</si>
  <si>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</si>
  <si>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</si>
  <si>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</si>
  <si>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</si>
  <si>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</si>
  <si>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</si>
  <si>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</si>
  <si>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</si>
  <si>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</si>
  <si>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</si>
  <si>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</si>
  <si>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</si>
  <si>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</si>
  <si>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</si>
  <si>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</si>
  <si>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</si>
  <si>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</si>
  <si>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</si>
  <si>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</si>
  <si>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</si>
  <si>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</si>
  <si>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</si>
  <si>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</si>
  <si>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</si>
  <si>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</si>
  <si>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</si>
  <si>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</si>
  <si>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</si>
  <si>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</si>
  <si>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</si>
  <si>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</si>
  <si>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</si>
  <si>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</si>
  <si>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</si>
  <si>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</si>
  <si>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</si>
  <si>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</si>
  <si>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</si>
  <si>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</si>
  <si>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</si>
  <si>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</si>
  <si>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</si>
  <si>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</si>
  <si>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</si>
  <si>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</si>
  <si>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</si>
  <si>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</si>
  <si>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</si>
  <si>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</si>
  <si>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</si>
  <si>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</si>
  <si>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</si>
  <si>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</si>
  <si>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</si>
  <si>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</si>
  <si>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</si>
  <si>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</si>
  <si>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</si>
  <si>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</si>
  <si>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</si>
  <si>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</si>
  <si>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</si>
  <si>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</si>
  <si>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</si>
  <si>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</si>
  <si>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</si>
  <si>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</si>
  <si>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</si>
  <si>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</si>
  <si>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</si>
  <si>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</si>
  <si>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</si>
  <si>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</si>
  <si>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</si>
  <si>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</si>
  <si>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</si>
  <si>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</si>
  <si>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</si>
  <si>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</si>
  <si>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</si>
  <si>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</si>
  <si>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</si>
  <si>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</si>
  <si>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</si>
  <si>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</si>
  <si>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</si>
  <si>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</si>
  <si>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</si>
  <si>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</si>
  <si>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</si>
  <si>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</si>
  <si>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</si>
  <si>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</si>
  <si>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</si>
  <si>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</si>
  <si>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</si>
  <si>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</si>
  <si>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</si>
  <si>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</si>
  <si>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</si>
  <si>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</si>
  <si>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</si>
  <si>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</si>
  <si>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</si>
  <si>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</si>
  <si>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</si>
  <si>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</si>
  <si>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</si>
  <si>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</si>
  <si>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</si>
  <si>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</si>
  <si>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</si>
  <si>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</si>
  <si>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</si>
  <si>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</si>
  <si>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</si>
  <si>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</si>
  <si>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</si>
  <si>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</si>
  <si>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</si>
  <si>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</si>
  <si>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</si>
  <si>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</si>
  <si>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</si>
  <si>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</si>
  <si>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</si>
  <si>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</si>
  <si>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</si>
  <si>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</si>
  <si>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</si>
  <si>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</si>
  <si>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</si>
  <si>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</si>
  <si>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</si>
  <si>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</si>
  <si>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</si>
  <si>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</si>
  <si>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</si>
  <si>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</si>
  <si>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</si>
  <si>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</si>
  <si>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</si>
  <si>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</si>
  <si>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</si>
  <si>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</si>
  <si>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</si>
  <si>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</si>
  <si>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</si>
  <si>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</si>
  <si>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</si>
  <si>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</si>
  <si>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</si>
  <si>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</si>
  <si>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</si>
  <si>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</si>
  <si>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</si>
  <si>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</si>
  <si>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</si>
  <si>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</si>
  <si>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</si>
  <si>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</si>
  <si>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</si>
  <si>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</si>
  <si>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</si>
  <si>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</si>
  <si>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</si>
  <si>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</si>
  <si>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</si>
  <si>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</si>
  <si>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</si>
  <si>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</si>
  <si>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</si>
  <si>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</si>
  <si>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</si>
  <si>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</si>
  <si>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</si>
  <si>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</si>
  <si>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</si>
  <si>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</si>
  <si>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</si>
  <si>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</si>
  <si>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</si>
  <si>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</si>
  <si>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</si>
  <si>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</si>
  <si>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</si>
  <si>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</si>
  <si>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</si>
  <si>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</si>
  <si>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</si>
  <si>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</si>
  <si>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</si>
  <si>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</si>
  <si>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</si>
  <si>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</si>
  <si>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</si>
  <si>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</si>
  <si>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</si>
  <si>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</si>
  <si>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</si>
  <si>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</si>
  <si>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</si>
  <si>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</si>
  <si>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</si>
  <si>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</si>
  <si>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</si>
  <si>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</si>
  <si>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</si>
  <si>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</si>
  <si>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</si>
  <si>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</si>
  <si>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</si>
  <si>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</si>
  <si>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</si>
  <si>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</si>
  <si>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</si>
  <si>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</si>
  <si>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</si>
  <si>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</si>
  <si>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</si>
  <si>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</si>
  <si>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</si>
  <si>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</si>
  <si>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</si>
  <si>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</si>
  <si>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</si>
  <si>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</si>
  <si>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</si>
  <si>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</si>
  <si>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</si>
  <si>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</si>
  <si>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</si>
  <si>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</si>
  <si>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</si>
  <si>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</si>
  <si>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</si>
  <si>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</si>
  <si>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</si>
  <si>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</si>
  <si>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</si>
  <si>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</si>
  <si>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</si>
  <si>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</si>
  <si>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</si>
  <si>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</si>
  <si>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</si>
  <si>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</si>
  <si>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</si>
  <si>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</si>
  <si>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</si>
  <si>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</si>
  <si>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</si>
  <si>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</si>
  <si>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</si>
  <si>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</si>
  <si>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</si>
  <si>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</si>
  <si>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</si>
  <si>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</si>
  <si>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</si>
  <si>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</si>
  <si>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</si>
  <si>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</si>
  <si>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</si>
  <si>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</si>
  <si>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</si>
  <si>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</si>
  <si>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</si>
  <si>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</si>
  <si>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</si>
  <si>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</si>
  <si>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</si>
  <si>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</si>
  <si>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</si>
  <si>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</si>
  <si>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</si>
  <si>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</si>
  <si>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</si>
  <si>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</si>
  <si>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</si>
  <si>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</si>
  <si>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</si>
  <si>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</si>
  <si>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</si>
  <si>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</si>
  <si>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</si>
  <si>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</si>
  <si>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</si>
  <si>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</si>
  <si>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</si>
  <si>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</si>
  <si>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</si>
  <si>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</si>
  <si>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</si>
  <si>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</si>
  <si>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</si>
  <si>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</si>
  <si>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</si>
  <si>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</si>
  <si>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</si>
  <si>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</si>
  <si>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</si>
  <si>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</si>
  <si>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</si>
  <si>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</si>
  <si>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</si>
  <si>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</si>
  <si>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</si>
  <si>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</si>
  <si>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</si>
  <si>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</si>
  <si>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</si>
  <si>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</si>
  <si>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</si>
  <si>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</si>
  <si>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</si>
  <si>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</si>
  <si>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</si>
  <si>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</si>
  <si>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</si>
  <si>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</si>
  <si>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</si>
  <si>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</si>
  <si>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</si>
  <si>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</si>
  <si>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</si>
  <si>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</si>
  <si>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</si>
  <si>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</si>
  <si>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</si>
  <si>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</si>
  <si>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</si>
  <si>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</si>
  <si>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</si>
  <si>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</si>
  <si>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</si>
  <si>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</si>
  <si>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</si>
  <si>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</si>
  <si>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</si>
  <si>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</si>
  <si>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</si>
  <si>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</si>
  <si>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</si>
  <si>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</si>
  <si>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</si>
  <si>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</si>
  <si>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</si>
  <si>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</si>
  <si>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</si>
  <si>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</si>
  <si>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</si>
  <si>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</si>
  <si>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</si>
  <si>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</si>
  <si>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</si>
  <si>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</si>
  <si>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</si>
  <si>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</si>
  <si>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</si>
  <si>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</si>
  <si>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</si>
  <si>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</si>
  <si>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</si>
  <si>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</si>
  <si>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</si>
  <si>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</si>
  <si>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</si>
  <si>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</si>
  <si>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</si>
  <si>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</si>
  <si>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</si>
  <si>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</si>
  <si>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</si>
  <si>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</si>
  <si>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</si>
  <si>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</si>
  <si>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</si>
  <si>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</si>
  <si>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</si>
  <si>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</si>
  <si>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</si>
  <si>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</si>
  <si>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</si>
  <si>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</si>
  <si>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</si>
  <si>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</si>
  <si>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</si>
  <si>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</si>
  <si>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</si>
  <si>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</si>
  <si>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</si>
  <si>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</si>
  <si>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</si>
  <si>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</si>
  <si>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</si>
  <si>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</si>
  <si>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</si>
  <si>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</si>
  <si>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</si>
  <si>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</si>
  <si>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</si>
  <si>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</si>
  <si>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</si>
  <si>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</si>
  <si>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</si>
  <si>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</si>
  <si>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</si>
  <si>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</si>
  <si>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</si>
  <si>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</si>
  <si>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</si>
  <si>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</si>
  <si>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</si>
  <si>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</si>
  <si>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</si>
  <si>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</si>
  <si>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</si>
  <si>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</si>
  <si>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</si>
  <si>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</si>
  <si>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</si>
  <si>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</si>
  <si>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</si>
  <si>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</si>
  <si>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</si>
  <si>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</si>
  <si>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</si>
  <si>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</si>
  <si>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</si>
  <si>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</si>
  <si>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</si>
  <si>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</si>
  <si>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</si>
  <si>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</si>
  <si>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</si>
  <si>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</si>
  <si>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</si>
  <si>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</si>
  <si>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</si>
  <si>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</si>
  <si>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</si>
  <si>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</si>
  <si>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</si>
  <si>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</si>
  <si>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</si>
  <si>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</si>
  <si>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</si>
  <si>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</si>
  <si>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</si>
  <si>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</si>
  <si>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</si>
  <si>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</si>
  <si>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</si>
  <si>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</si>
  <si>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</si>
  <si>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</si>
  <si>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</si>
  <si>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</si>
  <si>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</si>
  <si>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</si>
  <si>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</si>
  <si>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</si>
  <si>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</si>
  <si>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</si>
  <si>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</si>
  <si>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</si>
  <si>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</si>
  <si>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</si>
  <si>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</si>
  <si>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</si>
  <si>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</si>
  <si>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</si>
  <si>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</si>
  <si>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</si>
  <si>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</si>
  <si>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</si>
  <si>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</si>
  <si>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</si>
  <si>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</si>
  <si>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</si>
  <si>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</si>
  <si>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</si>
  <si>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</si>
  <si>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</si>
  <si>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</si>
  <si>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</si>
  <si>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</si>
  <si>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</si>
  <si>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</si>
  <si>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</si>
  <si>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</si>
  <si>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</si>
  <si>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</si>
  <si>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</si>
  <si>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</si>
  <si>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</si>
  <si>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</si>
  <si>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</si>
  <si>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</si>
  <si>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</si>
  <si>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</si>
  <si>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</si>
  <si>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</si>
  <si>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</si>
  <si>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</si>
  <si>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</si>
  <si>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</si>
  <si>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</si>
  <si>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</si>
  <si>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</si>
  <si>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</si>
  <si>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</si>
  <si>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</si>
  <si>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</si>
  <si>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</si>
  <si>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</si>
  <si>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</si>
  <si>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</si>
  <si>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</si>
  <si>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</si>
  <si>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</si>
  <si>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</si>
  <si>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</si>
  <si>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</si>
  <si>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</si>
  <si>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</si>
  <si>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</si>
  <si>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</si>
  <si>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</si>
  <si>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</si>
  <si>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</si>
  <si>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</si>
  <si>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</si>
  <si>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</si>
  <si>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</si>
  <si>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</si>
  <si>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</si>
  <si>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</si>
  <si>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</si>
  <si>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</si>
  <si>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</si>
  <si>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</si>
  <si>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</si>
  <si>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</si>
  <si>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</si>
  <si>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</si>
  <si>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</si>
  <si>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</si>
  <si>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</si>
  <si>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</si>
  <si>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</si>
  <si>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</si>
  <si>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</si>
  <si>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</si>
  <si>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</si>
  <si>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</si>
  <si>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</si>
  <si>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</si>
  <si>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</si>
  <si>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</si>
  <si>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</si>
  <si>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</si>
  <si>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</si>
  <si>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</si>
  <si>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</si>
  <si>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</si>
  <si>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</si>
  <si>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</si>
  <si>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</si>
  <si>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</si>
  <si>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</si>
  <si>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</si>
  <si>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</si>
  <si>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</si>
  <si>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</si>
  <si>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</si>
  <si>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</si>
  <si>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</si>
  <si>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</si>
  <si>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</si>
  <si>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</si>
  <si>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</si>
  <si>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</si>
  <si>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</si>
  <si>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</si>
  <si>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</si>
  <si>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</si>
  <si>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</si>
  <si>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</si>
  <si>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</si>
  <si>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</si>
  <si>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</si>
  <si>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</si>
  <si>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</si>
  <si>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</si>
  <si>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</si>
  <si>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</si>
  <si>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</si>
  <si>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</si>
  <si>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</si>
  <si>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</si>
  <si>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</si>
  <si>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</si>
  <si>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</si>
  <si>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</si>
  <si>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</si>
  <si>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</si>
  <si>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</si>
  <si>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</si>
  <si>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</si>
  <si>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</si>
  <si>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</si>
  <si>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</si>
  <si>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</si>
  <si>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</si>
  <si>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</si>
  <si>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</si>
  <si>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</si>
  <si>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</si>
  <si>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</si>
  <si>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</si>
  <si>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</si>
  <si>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</si>
  <si>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</si>
  <si>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</si>
  <si>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</si>
  <si>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</si>
  <si>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</si>
  <si>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</si>
  <si>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</si>
  <si>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</si>
  <si>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</si>
  <si>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</si>
  <si>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</si>
  <si>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</si>
  <si>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</si>
  <si>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</si>
  <si>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</si>
  <si>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</si>
  <si>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</si>
  <si>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</si>
  <si>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</si>
  <si>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</si>
  <si>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</si>
  <si>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</si>
  <si>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</si>
  <si>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</si>
  <si>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</si>
  <si>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</si>
  <si>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</si>
  <si>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</si>
  <si>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</si>
  <si>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</si>
  <si>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</si>
  <si>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</si>
  <si>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</si>
  <si>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</si>
  <si>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</si>
  <si>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</si>
  <si>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</si>
  <si>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</si>
  <si>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</si>
  <si>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</si>
  <si>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</si>
  <si>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</si>
  <si>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</si>
  <si>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</si>
  <si>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</si>
  <si>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</si>
  <si>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</si>
  <si>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</si>
  <si>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</si>
  <si>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</si>
  <si>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</si>
  <si>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</si>
  <si>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</si>
  <si>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</si>
  <si>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</si>
  <si>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</si>
  <si>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</si>
  <si>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</si>
  <si>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</si>
  <si>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</si>
  <si>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</si>
  <si>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</si>
  <si>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</si>
  <si>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</si>
  <si>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</si>
  <si>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</si>
  <si>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</si>
  <si>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</si>
  <si>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</si>
  <si>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</si>
  <si>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</si>
  <si>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</si>
  <si>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</si>
  <si>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</si>
  <si>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</si>
  <si>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</si>
  <si>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</si>
  <si>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</si>
  <si>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</si>
  <si>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</si>
  <si>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</si>
  <si>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</si>
  <si>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</si>
  <si>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</si>
  <si>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</si>
  <si>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</si>
  <si>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</si>
  <si>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</si>
  <si>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</si>
  <si>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</si>
  <si>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</si>
  <si>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</si>
  <si>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</si>
  <si>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</si>
  <si>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</si>
  <si>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</si>
  <si>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</si>
  <si>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</si>
  <si>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</si>
  <si>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</si>
  <si>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</si>
  <si>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</si>
  <si>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</si>
  <si>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</si>
  <si>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</si>
  <si>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</si>
  <si>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</si>
  <si>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</si>
  <si>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</si>
  <si>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</si>
  <si>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</si>
  <si>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</si>
  <si>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</si>
  <si>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</si>
  <si>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</si>
  <si>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</si>
  <si>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</si>
  <si>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</si>
  <si>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</si>
  <si>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</si>
  <si>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</si>
  <si>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</si>
  <si>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</si>
  <si>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</si>
  <si>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</si>
  <si>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</si>
  <si>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</si>
  <si>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</si>
  <si>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</si>
  <si>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</si>
  <si>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</si>
  <si>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</si>
  <si>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</si>
  <si>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</si>
  <si>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</si>
  <si>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</si>
  <si>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</si>
  <si>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</si>
  <si>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</si>
  <si>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</si>
  <si>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</si>
  <si>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</si>
  <si>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</si>
  <si>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</si>
  <si>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</si>
  <si>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</si>
  <si>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</si>
  <si>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</si>
  <si>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</si>
  <si>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</si>
  <si>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</si>
  <si>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</si>
  <si>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</si>
  <si>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</si>
  <si>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</si>
  <si>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</si>
  <si>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</si>
  <si>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</si>
  <si>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</si>
  <si>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</si>
  <si>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</si>
  <si>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</si>
  <si>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</si>
  <si>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</si>
  <si>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</si>
  <si>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</si>
  <si>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</si>
  <si>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</si>
  <si>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</si>
  <si>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</si>
  <si>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</si>
  <si>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</si>
  <si>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</si>
  <si>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</si>
  <si>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</si>
  <si>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</si>
  <si>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</si>
  <si>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</si>
  <si>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</si>
  <si>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</si>
  <si>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</si>
  <si>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</si>
  <si>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</si>
  <si>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</si>
  <si>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</si>
  <si>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</si>
  <si>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</si>
  <si>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</si>
  <si>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</si>
  <si>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</si>
  <si>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</si>
  <si>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</si>
  <si>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</si>
  <si>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</si>
  <si>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</si>
  <si>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</si>
  <si>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</si>
  <si>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</si>
  <si>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</si>
  <si>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</si>
  <si>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</si>
  <si>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</si>
  <si>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</si>
  <si>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</si>
  <si>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</si>
  <si>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</si>
  <si>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</si>
  <si>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</si>
  <si>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</si>
  <si>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</si>
  <si>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</si>
  <si>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</si>
  <si>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</si>
  <si>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</si>
  <si>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</si>
  <si>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</si>
  <si>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</si>
  <si>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</si>
  <si>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</si>
  <si>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</si>
  <si>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</si>
  <si>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</si>
  <si>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</si>
  <si>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</si>
  <si>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</si>
  <si>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</si>
  <si>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</si>
  <si>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</si>
  <si>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</si>
  <si>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</si>
  <si>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</si>
  <si>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</si>
  <si>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</si>
  <si>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</si>
  <si>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</si>
  <si>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</si>
  <si>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</si>
  <si>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</si>
  <si>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</si>
  <si>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</si>
  <si>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</si>
  <si>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</si>
  <si>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</si>
  <si>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</si>
  <si>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</si>
  <si>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</si>
  <si>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</si>
  <si>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</si>
  <si>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</si>
  <si>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</si>
  <si>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</si>
  <si>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</si>
  <si>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</si>
  <si>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</si>
  <si>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</si>
  <si>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</si>
  <si>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</si>
  <si>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</si>
  <si>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</si>
  <si>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</si>
  <si>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</si>
  <si>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</si>
  <si>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</si>
  <si>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</si>
  <si>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</si>
  <si>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</si>
  <si>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</si>
  <si>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</si>
  <si>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</si>
  <si>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</si>
  <si>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</si>
  <si>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</si>
  <si>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</si>
  <si>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</si>
  <si>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</si>
  <si>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</si>
  <si>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</si>
  <si>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</si>
  <si>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</si>
  <si>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</si>
  <si>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</si>
  <si>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</si>
  <si>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</si>
  <si>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</si>
  <si>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</si>
  <si>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</si>
  <si>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</si>
  <si>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</si>
  <si>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</si>
  <si>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</si>
  <si>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</si>
  <si>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</si>
  <si>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</si>
  <si>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</si>
  <si>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</si>
  <si>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</si>
  <si>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</si>
  <si>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</si>
  <si>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</si>
  <si>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</si>
  <si>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</si>
  <si>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</si>
  <si>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</si>
  <si>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</si>
  <si>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</si>
  <si>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</si>
  <si>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</si>
  <si>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</si>
  <si>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</si>
  <si>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</si>
  <si>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</si>
  <si>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</si>
  <si>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</si>
  <si>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</si>
  <si>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</si>
  <si>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</si>
  <si>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</si>
  <si>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</si>
  <si>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</si>
  <si>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</si>
  <si>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</si>
  <si>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</si>
  <si>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</si>
  <si>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</si>
  <si>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</si>
  <si>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</si>
  <si>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</si>
  <si>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</si>
  <si>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</si>
  <si>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</si>
  <si>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</si>
  <si>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</si>
  <si>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</si>
  <si>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</si>
  <si>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</si>
  <si>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</si>
  <si>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</si>
  <si>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</si>
  <si>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</si>
  <si>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</si>
  <si>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</si>
  <si>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</si>
  <si>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</si>
  <si>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</si>
  <si>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</si>
  <si>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</si>
  <si>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</si>
  <si>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</si>
  <si>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</si>
  <si>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</si>
  <si>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</si>
  <si>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</si>
  <si>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</si>
  <si>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</si>
  <si>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</si>
  <si>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</si>
  <si>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</si>
  <si>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</si>
  <si>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</si>
  <si>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</si>
  <si>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</si>
  <si>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</si>
  <si>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</si>
  <si>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</si>
  <si>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</si>
  <si>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</si>
  <si>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</si>
  <si>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</si>
  <si>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</si>
  <si>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</si>
  <si>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</si>
  <si>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</si>
  <si>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</si>
  <si>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</si>
  <si>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</si>
  <si>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</si>
  <si>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</si>
  <si>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</si>
  <si>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</si>
  <si>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</si>
  <si>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</si>
  <si>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</si>
  <si>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</si>
  <si>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</si>
  <si>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</si>
  <si>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</si>
  <si>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</si>
  <si>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</si>
  <si>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</si>
  <si>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</si>
  <si>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</si>
  <si>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</si>
  <si>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</si>
  <si>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</si>
  <si>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</si>
  <si>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</si>
  <si>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</si>
  <si>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</si>
  <si>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</si>
  <si>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</si>
  <si>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</si>
  <si>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</si>
  <si>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</si>
  <si>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</si>
  <si>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</si>
  <si>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</si>
  <si>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</si>
  <si>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</si>
  <si>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</si>
  <si>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</si>
  <si>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</si>
  <si>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</si>
  <si>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</si>
  <si>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</si>
  <si>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</si>
  <si>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</si>
  <si>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</si>
  <si>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</si>
  <si>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</si>
  <si>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</si>
  <si>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</si>
  <si>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</si>
  <si>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</si>
  <si>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</si>
  <si>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</si>
  <si>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</si>
  <si>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</si>
  <si>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</si>
  <si>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</si>
  <si>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</si>
  <si>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</si>
  <si>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</si>
  <si>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</si>
  <si>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</si>
  <si>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</si>
  <si>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</si>
  <si>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</si>
  <si>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</si>
  <si>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</si>
  <si>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</si>
  <si>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</si>
  <si>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</si>
  <si>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</si>
  <si>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</si>
  <si>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</si>
  <si>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</si>
  <si>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</si>
  <si>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</si>
  <si>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</si>
  <si>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</si>
  <si>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</si>
  <si>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</si>
  <si>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</si>
  <si>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</si>
  <si>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</si>
  <si>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</si>
  <si>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</si>
  <si>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</si>
  <si>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</si>
  <si>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</si>
  <si>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</si>
  <si>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</si>
  <si>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</si>
  <si>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</si>
  <si>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</si>
  <si>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</si>
  <si>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</si>
  <si>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</si>
  <si>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</si>
  <si>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</si>
  <si>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</si>
  <si>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</si>
  <si>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</si>
  <si>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</si>
  <si>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</si>
  <si>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</si>
  <si>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</si>
  <si>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</si>
  <si>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</si>
  <si>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</si>
  <si>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</si>
  <si>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</si>
  <si>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</si>
  <si>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</si>
  <si>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</si>
  <si>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</si>
  <si>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</si>
  <si>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</si>
  <si>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</si>
  <si>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</si>
  <si>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</si>
  <si>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</si>
  <si>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</si>
  <si>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</si>
  <si>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</si>
  <si>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</si>
  <si>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</si>
  <si>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</si>
  <si>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</si>
  <si>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</si>
  <si>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</si>
  <si>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</si>
  <si>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</si>
  <si>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</si>
  <si>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</si>
  <si>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</si>
  <si>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</si>
  <si>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</si>
  <si>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</si>
  <si>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</si>
  <si>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</si>
  <si>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</si>
  <si>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</si>
  <si>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</si>
  <si>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</si>
  <si>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</si>
  <si>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</si>
  <si>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</si>
  <si>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</si>
  <si>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</si>
  <si>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</si>
  <si>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</si>
  <si>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</si>
  <si>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</si>
  <si>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</si>
  <si>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</si>
  <si>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</si>
  <si>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</si>
  <si>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</si>
  <si>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</si>
  <si>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</si>
  <si>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</si>
  <si>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</si>
  <si>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</si>
  <si>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</si>
  <si>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</si>
  <si>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</si>
  <si>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</si>
  <si>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</si>
  <si>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</si>
  <si>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</si>
  <si>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</si>
  <si>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</si>
  <si>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</si>
  <si>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</si>
  <si>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</si>
  <si>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</si>
  <si>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</si>
  <si>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</si>
  <si>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</si>
  <si>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</si>
  <si>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</si>
  <si>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</si>
  <si>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</si>
  <si>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</si>
  <si>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</si>
  <si>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</si>
  <si>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</si>
  <si>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</si>
  <si>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</si>
  <si>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</si>
  <si>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</si>
  <si>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</si>
  <si>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</si>
  <si>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</si>
  <si>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</si>
  <si>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</si>
  <si>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</si>
  <si>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</si>
  <si>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</si>
  <si>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</si>
  <si>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</si>
  <si>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</si>
  <si>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</si>
  <si>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</si>
  <si>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</si>
  <si>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</si>
  <si>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</si>
  <si>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</si>
  <si>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</si>
  <si>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</si>
  <si>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</si>
  <si>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</si>
  <si>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</si>
  <si>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</si>
  <si>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</si>
  <si>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</si>
  <si>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</si>
  <si>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</si>
  <si>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</si>
  <si>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</si>
  <si>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</si>
  <si>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</si>
  <si>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</si>
  <si>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</si>
  <si>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</si>
  <si>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</si>
  <si>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</si>
  <si>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</si>
  <si>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</si>
  <si>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</si>
  <si>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</si>
  <si>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</si>
  <si>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</si>
  <si>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</si>
  <si>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</si>
  <si>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</si>
  <si>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</si>
  <si>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</si>
  <si>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</si>
  <si>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</si>
  <si>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</si>
  <si>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</si>
  <si>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</si>
  <si>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</si>
  <si>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</si>
  <si>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</si>
  <si>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</si>
  <si>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</si>
  <si>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</si>
  <si>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</si>
  <si>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</si>
  <si>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</si>
  <si>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</si>
  <si>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</si>
  <si>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</si>
  <si>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</si>
  <si>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</si>
  <si>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</si>
  <si>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</si>
  <si>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</si>
  <si>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</si>
  <si>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</si>
  <si>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</si>
  <si>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</si>
  <si>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</si>
  <si>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</si>
  <si>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</si>
  <si>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</si>
  <si>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</si>
  <si>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</si>
  <si>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</si>
  <si>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</si>
  <si>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</si>
  <si>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</si>
  <si>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</si>
  <si>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</si>
  <si>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</si>
  <si>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</si>
  <si>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</si>
  <si>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</si>
  <si>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</si>
  <si>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</si>
  <si>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</si>
  <si>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</si>
  <si>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</si>
  <si>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</si>
  <si>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</si>
  <si>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</si>
  <si>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</si>
  <si>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</si>
  <si>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</si>
  <si>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</si>
  <si>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</si>
  <si>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</si>
  <si>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</si>
  <si>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</si>
  <si>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</si>
  <si>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</si>
  <si>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</si>
  <si>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</si>
  <si>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</si>
  <si>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</si>
  <si>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</si>
  <si>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</si>
  <si>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</si>
  <si>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</si>
  <si>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</si>
  <si>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</si>
  <si>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</si>
  <si>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</si>
  <si>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</si>
  <si>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</si>
  <si>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</si>
  <si>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</si>
  <si>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</si>
  <si>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</si>
  <si>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</si>
  <si>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</si>
  <si>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</si>
  <si>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</si>
  <si>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</si>
  <si>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</si>
  <si>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</si>
  <si>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</si>
  <si>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</si>
  <si>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</si>
  <si>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</si>
  <si>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</si>
  <si>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</si>
  <si>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</si>
  <si>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</si>
  <si>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</si>
  <si>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</si>
  <si>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</si>
  <si>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</si>
  <si>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</si>
  <si>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</si>
  <si>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</si>
  <si>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</si>
  <si>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</si>
  <si>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</si>
  <si>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</si>
  <si>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</si>
  <si>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</si>
  <si>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</si>
  <si>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</si>
  <si>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</si>
  <si>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</si>
  <si>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</si>
  <si>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</si>
  <si>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</si>
  <si>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</si>
  <si>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</si>
  <si>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</si>
  <si>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</si>
  <si>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</si>
  <si>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</si>
  <si>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</si>
  <si>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</si>
  <si>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</si>
  <si>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</si>
  <si>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</si>
  <si>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</si>
  <si>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</si>
  <si>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</si>
  <si>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</si>
  <si>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</si>
  <si>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</si>
  <si>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</si>
  <si>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</si>
  <si>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</si>
  <si>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</si>
  <si>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</si>
  <si>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</si>
  <si>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</si>
  <si>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</si>
  <si>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</si>
  <si>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</si>
  <si>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</si>
  <si>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</si>
  <si>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</si>
  <si>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</si>
  <si>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</si>
  <si>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</si>
  <si>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</si>
  <si>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</si>
  <si>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</si>
  <si>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</si>
  <si>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</si>
  <si>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</si>
  <si>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</si>
  <si>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</si>
  <si>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</si>
  <si>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</si>
  <si>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</si>
  <si>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</si>
  <si>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</si>
  <si>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</si>
  <si>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</si>
  <si>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</si>
  <si>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</si>
  <si>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</si>
  <si>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</si>
  <si>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</si>
  <si>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</si>
  <si>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</si>
  <si>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</si>
  <si>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</si>
  <si>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</si>
  <si>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</si>
  <si>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</si>
  <si>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</si>
  <si>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</si>
  <si>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</si>
  <si>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</si>
  <si>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</si>
  <si>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</si>
  <si>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</si>
  <si>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</si>
  <si>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</si>
  <si>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</si>
  <si>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</si>
  <si>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</si>
  <si>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</si>
  <si>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</si>
  <si>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</si>
  <si>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</si>
  <si>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</si>
  <si>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</si>
  <si>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</si>
  <si>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</si>
  <si>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</si>
  <si>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</si>
  <si>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</si>
  <si>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</si>
  <si>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</si>
  <si>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</si>
  <si>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</si>
  <si>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</si>
  <si>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</si>
  <si>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</si>
  <si>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</si>
  <si>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</si>
  <si>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</si>
  <si>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</si>
  <si>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</si>
  <si>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</si>
  <si>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</si>
  <si>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</si>
  <si>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</si>
  <si>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</si>
  <si>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</si>
  <si>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</si>
  <si>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</si>
  <si>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</si>
  <si>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</si>
  <si>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</si>
  <si>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</si>
  <si>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</si>
  <si>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</si>
  <si>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</si>
  <si>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</si>
  <si>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</si>
  <si>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</si>
  <si>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</si>
  <si>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</si>
  <si>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</si>
  <si>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</si>
  <si>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</si>
  <si>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</si>
  <si>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</si>
  <si>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</si>
  <si>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</si>
  <si>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</si>
  <si>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</si>
  <si>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</si>
  <si>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</si>
  <si>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</si>
  <si>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</si>
  <si>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</si>
  <si>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</si>
  <si>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</si>
  <si>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</si>
  <si>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</si>
  <si>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</si>
  <si>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</si>
  <si>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</si>
  <si>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</si>
  <si>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</si>
  <si>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</si>
  <si>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</si>
  <si>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</si>
  <si>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</si>
  <si>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</si>
  <si>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</si>
  <si>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</si>
  <si>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</si>
  <si>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</si>
  <si>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</si>
  <si>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</si>
  <si>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</si>
  <si>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</si>
  <si>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</si>
  <si>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</si>
  <si>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</si>
  <si>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</si>
  <si>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</si>
  <si>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</si>
  <si>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</si>
  <si>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</si>
  <si>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</si>
  <si>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</si>
  <si>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</si>
  <si>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</si>
  <si>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</si>
  <si>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</si>
  <si>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</si>
  <si>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</si>
  <si>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</si>
  <si>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</si>
  <si>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</si>
  <si>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</si>
  <si>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</si>
  <si>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</si>
  <si>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</si>
  <si>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</si>
  <si>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</si>
  <si>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</si>
  <si>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</si>
  <si>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</si>
  <si>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</si>
  <si>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</si>
  <si>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</si>
  <si>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</si>
  <si>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</si>
  <si>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</si>
  <si>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</si>
  <si>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</si>
  <si>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</si>
  <si>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</si>
  <si>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</si>
  <si>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</si>
  <si>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</si>
  <si>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</si>
  <si>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</si>
  <si>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</si>
  <si>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</si>
  <si>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</si>
  <si>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</si>
  <si>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</si>
  <si>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</si>
  <si>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</si>
  <si>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</si>
  <si>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</si>
  <si>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</si>
  <si>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</si>
  <si>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</si>
  <si>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</si>
  <si>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</si>
  <si>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</si>
  <si>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</si>
  <si>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</si>
  <si>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</si>
  <si>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</si>
  <si>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</si>
  <si>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</si>
  <si>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</si>
  <si>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</si>
  <si>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</si>
  <si>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</si>
  <si>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</si>
  <si>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</si>
  <si>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</si>
  <si>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</si>
  <si>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</si>
  <si>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</si>
  <si>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</si>
  <si>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</si>
  <si>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</si>
  <si>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</si>
  <si>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</si>
  <si>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</si>
  <si>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</si>
  <si>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</si>
  <si>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</si>
  <si>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</si>
  <si>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</si>
  <si>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</si>
  <si>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</si>
  <si>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</si>
  <si>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</si>
  <si>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</si>
  <si>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</si>
  <si>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</si>
  <si>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</si>
  <si>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</si>
  <si>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</si>
  <si>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</si>
  <si>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</si>
  <si>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</si>
  <si>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</si>
  <si>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</si>
  <si>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</si>
  <si>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</si>
  <si>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</si>
  <si>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</si>
  <si>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</si>
  <si>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</si>
  <si>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</si>
  <si>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</si>
  <si>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</si>
  <si>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</si>
  <si>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</si>
  <si>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</si>
  <si>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</si>
  <si>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</si>
  <si>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</si>
  <si>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</si>
  <si>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</si>
  <si>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</si>
  <si>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</si>
  <si>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</si>
  <si>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</si>
  <si>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</si>
  <si>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</si>
  <si>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</si>
  <si>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</si>
  <si>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</si>
  <si>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</si>
  <si>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</si>
  <si>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</si>
  <si>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</si>
  <si>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</si>
  <si>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</si>
  <si>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</si>
  <si>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</si>
  <si>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</si>
  <si>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</si>
  <si>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</si>
  <si>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</si>
  <si>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</si>
  <si>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</si>
  <si>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</si>
  <si>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</si>
  <si>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</si>
  <si>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</si>
  <si>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</si>
  <si>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</si>
  <si>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</si>
  <si>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</si>
  <si>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</si>
  <si>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</si>
  <si>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</si>
  <si>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</si>
  <si>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</si>
  <si>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</si>
  <si>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</si>
  <si>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</si>
  <si>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</si>
  <si>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</si>
  <si>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</si>
  <si>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</si>
  <si>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</si>
  <si>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</si>
  <si>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</si>
  <si>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</si>
  <si>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</si>
  <si>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</si>
  <si>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</si>
  <si>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</si>
  <si>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</si>
  <si>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</si>
  <si>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</si>
  <si>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</si>
  <si>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</si>
  <si>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</si>
  <si>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</si>
  <si>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</si>
  <si>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</si>
  <si>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</si>
  <si>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</si>
  <si>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</si>
  <si>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</si>
  <si>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</si>
  <si>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</si>
  <si>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</si>
  <si>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</si>
  <si>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</si>
  <si>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</si>
  <si>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</si>
  <si>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</si>
  <si>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</si>
  <si>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</si>
  <si>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</si>
  <si>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</si>
  <si>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</si>
  <si>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</si>
  <si>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</si>
  <si>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</si>
  <si>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</si>
  <si>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</si>
  <si>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</si>
  <si>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</si>
  <si>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</si>
  <si>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</si>
  <si>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</si>
  <si>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</si>
  <si>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</si>
  <si>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</si>
  <si>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</si>
  <si>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</si>
  <si>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</si>
  <si>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</si>
  <si>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</si>
  <si>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</si>
  <si>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</si>
  <si>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</si>
  <si>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</si>
  <si>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</si>
  <si>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</si>
  <si>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</si>
  <si>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</si>
  <si>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</si>
  <si>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</si>
  <si>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</si>
  <si>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</si>
  <si>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</si>
  <si>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</si>
  <si>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</si>
  <si>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</si>
  <si>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</si>
  <si>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</si>
  <si>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</si>
  <si>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</si>
  <si>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</si>
  <si>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</si>
  <si>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</si>
  <si>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</si>
  <si>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</si>
  <si>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</si>
  <si>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</si>
  <si>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</si>
  <si>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</si>
  <si>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</si>
  <si>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</si>
  <si>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</si>
  <si>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</si>
  <si>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</si>
  <si>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</si>
  <si>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</si>
  <si>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</si>
  <si>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</si>
  <si>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</si>
  <si>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</si>
  <si>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</si>
  <si>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</si>
  <si>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</si>
  <si>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</si>
  <si>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</si>
  <si>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</si>
  <si>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</si>
  <si>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</si>
  <si>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</si>
  <si>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</si>
  <si>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</si>
  <si>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</si>
  <si>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</si>
  <si>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</si>
  <si>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</si>
  <si>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</si>
  <si>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</si>
  <si>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</si>
  <si>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</si>
  <si>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</si>
  <si>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</si>
  <si>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</si>
  <si>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</si>
  <si>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</si>
  <si>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</si>
  <si>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</si>
  <si>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</si>
  <si>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</si>
  <si>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</si>
  <si>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</si>
  <si>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</si>
  <si>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</si>
  <si>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</si>
  <si>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</si>
  <si>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</si>
  <si>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</si>
  <si>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</si>
  <si>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</si>
  <si>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</si>
  <si>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</si>
  <si>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</si>
  <si>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</si>
  <si>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</si>
  <si>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</si>
  <si>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</si>
  <si>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</si>
  <si>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</si>
  <si>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</si>
  <si>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</si>
  <si>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</si>
  <si>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</si>
  <si>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</si>
  <si>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</si>
  <si>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</si>
  <si>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</si>
  <si>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</si>
  <si>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</si>
  <si>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</si>
  <si>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</si>
  <si>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</si>
  <si>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</si>
  <si>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</si>
  <si>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</si>
  <si>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</si>
  <si>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</si>
  <si>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</si>
  <si>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</si>
  <si>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</si>
  <si>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</si>
  <si>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</si>
  <si>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</si>
  <si>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</si>
  <si>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</si>
  <si>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</si>
  <si>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</si>
  <si>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</si>
  <si>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</si>
  <si>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</si>
  <si>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</si>
  <si>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</si>
  <si>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</si>
  <si>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</si>
  <si>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</si>
  <si>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</si>
  <si>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</si>
  <si>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</si>
  <si>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</si>
  <si>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</si>
  <si>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</si>
  <si>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</si>
  <si>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</si>
  <si>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</si>
  <si>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</si>
  <si>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</si>
  <si>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</si>
  <si>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</si>
  <si>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</si>
  <si>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</si>
  <si>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</si>
  <si>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</si>
  <si>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</si>
  <si>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</si>
  <si>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</si>
  <si>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</si>
  <si>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</si>
  <si>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</si>
  <si>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</si>
  <si>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</si>
  <si>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</si>
  <si>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</si>
  <si>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</si>
  <si>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</si>
  <si>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</si>
  <si>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</si>
  <si>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</si>
  <si>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</si>
  <si>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</si>
  <si>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</si>
  <si>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</si>
  <si>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</si>
  <si>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</si>
  <si>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</si>
  <si>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</si>
  <si>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</si>
  <si>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</si>
  <si>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</si>
  <si>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</si>
  <si>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</si>
  <si>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</si>
  <si>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</si>
  <si>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</si>
  <si>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</si>
  <si>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</si>
  <si>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</si>
  <si>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</si>
  <si>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</si>
  <si>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</si>
  <si>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</si>
  <si>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</si>
  <si>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</si>
  <si>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</si>
  <si>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</si>
  <si>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</si>
  <si>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</si>
  <si>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</si>
  <si>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</si>
  <si>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</si>
  <si>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</si>
  <si>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</si>
  <si>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</si>
  <si>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</si>
  <si>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</si>
  <si>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</si>
  <si>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</si>
  <si>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</si>
  <si>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</si>
  <si>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</si>
  <si>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</si>
  <si>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</si>
  <si>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</si>
  <si>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</si>
  <si>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</si>
  <si>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</si>
  <si>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</si>
  <si>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</si>
  <si>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</si>
  <si>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</si>
  <si>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</si>
  <si>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</si>
  <si>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</si>
  <si>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</si>
  <si>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</si>
  <si>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</si>
  <si>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</si>
  <si>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</si>
  <si>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</si>
  <si>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</si>
  <si>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</si>
  <si>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</si>
  <si>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</si>
  <si>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</si>
  <si>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</si>
  <si>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</si>
  <si>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</si>
  <si>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</si>
  <si>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</si>
  <si>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</si>
  <si>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</si>
  <si>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</si>
  <si>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</si>
  <si>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</si>
  <si>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</si>
  <si>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</si>
  <si>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</si>
  <si>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</si>
  <si>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</si>
  <si>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</si>
  <si>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</si>
  <si>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</si>
  <si>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</si>
  <si>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</si>
  <si>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</si>
  <si>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</si>
  <si>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</si>
  <si>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</si>
  <si>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</si>
  <si>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</si>
  <si>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</si>
  <si>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</si>
  <si>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</si>
  <si>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</si>
  <si>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</si>
  <si>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</si>
  <si>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</si>
  <si>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</si>
  <si>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</si>
  <si>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</si>
  <si>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</si>
  <si>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</si>
  <si>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</si>
  <si>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</si>
  <si>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</si>
  <si>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</si>
  <si>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</si>
  <si>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</si>
  <si>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</si>
  <si>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</si>
  <si>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</si>
  <si>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</si>
  <si>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</si>
  <si>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</si>
  <si>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</si>
  <si>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</si>
  <si>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</si>
  <si>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</si>
  <si>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</si>
  <si>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</si>
  <si>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</si>
  <si>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</si>
  <si>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</si>
  <si>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</si>
  <si>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</si>
  <si>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</si>
  <si>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</si>
  <si>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</si>
  <si>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</si>
  <si>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</si>
  <si>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</si>
  <si>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</si>
  <si>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</si>
  <si>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</si>
  <si>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</si>
  <si>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</si>
  <si>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</si>
  <si>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</si>
  <si>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</si>
  <si>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</si>
  <si>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</si>
  <si>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</si>
  <si>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</si>
  <si>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</si>
  <si>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</si>
  <si>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</si>
  <si>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</si>
  <si>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</si>
  <si>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</si>
  <si>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</si>
  <si>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</si>
  <si>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</si>
  <si>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</si>
  <si>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</si>
  <si>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</si>
  <si>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</si>
  <si>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</si>
  <si>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</si>
  <si>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</si>
  <si>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</si>
  <si>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</si>
  <si>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</si>
  <si>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</si>
  <si>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</si>
  <si>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</si>
  <si>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</si>
  <si>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</si>
  <si>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</si>
  <si>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</si>
  <si>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</si>
  <si>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</si>
  <si>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</si>
  <si>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</si>
  <si>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</si>
  <si>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</si>
  <si>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</si>
  <si>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</si>
  <si>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</si>
  <si>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</si>
  <si>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</si>
  <si>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</si>
  <si>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</si>
  <si>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</si>
  <si>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</si>
  <si>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</si>
  <si>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</si>
  <si>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</si>
  <si>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</si>
  <si>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</si>
  <si>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</si>
  <si>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</si>
  <si>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</si>
  <si>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</si>
  <si>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</si>
  <si>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</si>
  <si>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</si>
  <si>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</si>
  <si>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</si>
  <si>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</si>
  <si>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</si>
  <si>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</si>
  <si>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</si>
  <si>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</si>
  <si>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</si>
  <si>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</si>
  <si>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</si>
  <si>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</si>
  <si>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</si>
  <si>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</si>
  <si>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</si>
  <si>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</si>
  <si>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</si>
  <si>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</si>
  <si>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</si>
  <si>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</si>
  <si>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</si>
  <si>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</si>
  <si>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</si>
  <si>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</si>
  <si>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</si>
  <si>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</si>
  <si>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</si>
  <si>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</si>
  <si>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</si>
  <si>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</si>
  <si>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</si>
  <si>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</si>
  <si>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</si>
  <si>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</si>
  <si>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</si>
  <si>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</si>
  <si>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</si>
  <si>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</si>
  <si>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</si>
  <si>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</si>
  <si>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</si>
  <si>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</si>
  <si>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</si>
  <si>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</si>
  <si>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</si>
  <si>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</si>
  <si>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</si>
  <si>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</si>
  <si>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</si>
  <si>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</si>
  <si>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</si>
  <si>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</si>
  <si>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</si>
  <si>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</si>
  <si>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</si>
  <si>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</si>
  <si>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</si>
  <si>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</si>
  <si>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</si>
  <si>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</si>
  <si>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</si>
  <si>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</si>
  <si>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</si>
  <si>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</si>
  <si>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</si>
  <si>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</si>
  <si>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</si>
  <si>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</si>
  <si>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</si>
  <si>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</si>
  <si>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</si>
  <si>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</si>
  <si>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</si>
  <si>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</si>
  <si>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</si>
  <si>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</si>
  <si>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</si>
  <si>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</si>
  <si>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</si>
  <si>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</si>
  <si>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</si>
  <si>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</si>
  <si>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</si>
  <si>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</si>
  <si>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</si>
  <si>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</si>
  <si>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</si>
  <si>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</si>
  <si>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</si>
  <si>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</si>
  <si>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</si>
  <si>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</si>
  <si>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</si>
  <si>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</si>
  <si>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</si>
  <si>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</si>
  <si>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</si>
  <si>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</si>
  <si>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</si>
  <si>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</si>
  <si>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</si>
  <si>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</si>
  <si>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</si>
  <si>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</si>
  <si>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</si>
  <si>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</si>
  <si>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</si>
  <si>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</si>
  <si>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</si>
  <si>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</si>
  <si>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</si>
  <si>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</si>
  <si>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</si>
  <si>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</si>
  <si>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</si>
  <si>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</si>
  <si>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</si>
  <si>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</si>
  <si>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</si>
  <si>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</si>
  <si>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</si>
  <si>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</si>
  <si>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</si>
  <si>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</si>
  <si>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</si>
  <si>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</si>
  <si>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</si>
  <si>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</si>
  <si>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</si>
  <si>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</si>
  <si>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</si>
  <si>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</si>
  <si>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</si>
  <si>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</si>
  <si>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</si>
  <si>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</si>
  <si>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</si>
  <si>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</si>
  <si>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</si>
  <si>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</si>
  <si>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</si>
  <si>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</si>
  <si>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</si>
  <si>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</si>
  <si>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</si>
  <si>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</si>
  <si>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</si>
  <si>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</si>
  <si>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</si>
  <si>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</si>
  <si>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</si>
  <si>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</si>
  <si>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</si>
  <si>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</si>
  <si>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</si>
  <si>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</si>
  <si>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</si>
  <si>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</si>
  <si>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</si>
  <si>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</si>
  <si>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</si>
  <si>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</si>
  <si>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</si>
  <si>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</si>
  <si>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</si>
  <si>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</si>
  <si>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</si>
  <si>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</si>
  <si>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</si>
  <si>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</si>
  <si>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</si>
  <si>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</si>
  <si>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</si>
  <si>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</si>
  <si>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</si>
  <si>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</si>
  <si>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</si>
  <si>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</si>
  <si>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</si>
  <si>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</si>
  <si>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</si>
  <si>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</si>
  <si>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</si>
  <si>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</si>
  <si>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</si>
  <si>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</si>
  <si>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</si>
  <si>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</si>
  <si>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</si>
  <si>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</si>
  <si>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</si>
  <si>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</si>
  <si>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</si>
  <si>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</si>
  <si>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</si>
  <si>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</si>
  <si>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</si>
  <si>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</si>
  <si>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</si>
  <si>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</si>
  <si>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</si>
  <si>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</si>
  <si>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</si>
  <si>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</si>
  <si>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</si>
  <si>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</si>
  <si>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</si>
  <si>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</si>
  <si>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</si>
  <si>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</si>
  <si>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</si>
  <si>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</si>
  <si>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</si>
  <si>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</si>
  <si>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</si>
  <si>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</si>
  <si>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</si>
  <si>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</si>
  <si>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</si>
  <si>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</si>
  <si>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</si>
  <si>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</si>
  <si>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</si>
  <si>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</si>
  <si>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</si>
  <si>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</si>
  <si>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</si>
  <si>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</si>
  <si>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</si>
  <si>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</si>
  <si>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</si>
  <si>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</si>
  <si>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</si>
  <si>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</si>
  <si>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</si>
  <si>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</si>
  <si>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</si>
  <si>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</si>
  <si>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</si>
  <si>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</si>
  <si>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</si>
  <si>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</si>
  <si>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</si>
  <si>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</si>
  <si>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</si>
  <si>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</si>
  <si>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</si>
  <si>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</si>
  <si>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</si>
  <si>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</si>
  <si>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</si>
  <si>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</si>
  <si>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</si>
  <si>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</si>
  <si>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</si>
  <si>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</si>
  <si>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</si>
  <si>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</si>
  <si>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</si>
  <si>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</si>
  <si>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</si>
  <si>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</si>
  <si>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</si>
  <si>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</si>
  <si>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</si>
  <si>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</si>
  <si>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</si>
  <si>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</si>
  <si>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</si>
  <si>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</si>
  <si>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</si>
  <si>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</si>
  <si>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</si>
  <si>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</si>
  <si>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</si>
  <si>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</si>
  <si>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</si>
  <si>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</si>
  <si>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</si>
  <si>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</si>
  <si>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</si>
  <si>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</si>
  <si>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</si>
  <si>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</si>
  <si>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</si>
  <si>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</si>
  <si>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</si>
  <si>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</si>
  <si>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</si>
  <si>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</si>
  <si>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</si>
  <si>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</si>
  <si>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</si>
  <si>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</si>
  <si>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</si>
  <si>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</si>
  <si>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</si>
  <si>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</si>
  <si>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</si>
  <si>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</si>
  <si>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</si>
  <si>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</si>
  <si>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</si>
  <si>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</si>
  <si>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</si>
  <si>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</si>
  <si>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</si>
  <si>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</si>
  <si>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</si>
  <si>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</si>
  <si>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</si>
  <si>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</si>
  <si>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</si>
  <si>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</si>
  <si>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</si>
  <si>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</si>
  <si>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</si>
  <si>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</si>
  <si>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</si>
  <si>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</si>
  <si>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</si>
  <si>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</si>
  <si>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</si>
  <si>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</si>
  <si>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</si>
  <si>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</si>
  <si>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</si>
  <si>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</si>
  <si>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</si>
  <si>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</si>
  <si>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</si>
  <si>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</si>
  <si>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</si>
  <si>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</si>
  <si>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</si>
  <si>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</si>
  <si>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</si>
  <si>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</si>
  <si>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</si>
  <si>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</si>
  <si>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</si>
  <si>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</si>
  <si>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</si>
  <si>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</si>
  <si>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</si>
  <si>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</si>
  <si>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</si>
  <si>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</si>
  <si>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</si>
  <si>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</si>
  <si>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</si>
  <si>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</si>
  <si>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</si>
  <si>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</si>
  <si>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</si>
  <si>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</si>
  <si>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</si>
  <si>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</si>
  <si>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</si>
  <si>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</si>
  <si>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</si>
  <si>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</si>
  <si>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</si>
  <si>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</si>
  <si>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</si>
  <si>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</si>
  <si>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</si>
  <si>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</si>
  <si>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</si>
  <si>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</si>
  <si>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</si>
  <si>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</si>
  <si>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</si>
  <si>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</si>
  <si>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</si>
  <si>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</si>
  <si>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</si>
  <si>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</si>
  <si>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</si>
  <si>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</si>
  <si>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</si>
  <si>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</si>
  <si>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</si>
  <si>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</si>
  <si>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</si>
  <si>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</si>
  <si>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</si>
  <si>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</si>
  <si>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</si>
  <si>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</si>
  <si>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</si>
  <si>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</si>
  <si>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</si>
  <si>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</si>
  <si>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</si>
  <si>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</si>
  <si>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</si>
  <si>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</si>
  <si>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</si>
  <si>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</si>
  <si>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</si>
  <si>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</si>
  <si>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</si>
  <si>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</si>
  <si>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</si>
  <si>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</si>
  <si>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</si>
  <si>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</si>
  <si>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</si>
  <si>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</si>
  <si>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</si>
  <si>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</si>
  <si>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</si>
  <si>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</si>
  <si>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</si>
  <si>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</si>
  <si>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</si>
  <si>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</si>
  <si>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</si>
  <si>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</si>
  <si>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</si>
  <si>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</si>
  <si>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</si>
  <si>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</si>
  <si>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</si>
  <si>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</si>
  <si>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</si>
  <si>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</si>
  <si>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</si>
  <si>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</si>
  <si>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</si>
  <si>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</si>
  <si>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</si>
  <si>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</si>
  <si>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</si>
  <si>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</si>
  <si>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</si>
  <si>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</si>
  <si>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</si>
  <si>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</si>
  <si>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</si>
  <si>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</si>
  <si>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</si>
  <si>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</si>
  <si>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</si>
  <si>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</si>
  <si>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</si>
  <si>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</si>
  <si>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</si>
  <si>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</si>
  <si>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</si>
  <si>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</si>
  <si>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</si>
  <si>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</si>
  <si>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</si>
  <si>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</si>
  <si>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</si>
  <si>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</si>
  <si>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</si>
  <si>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</si>
  <si>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</si>
  <si>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</si>
  <si>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</si>
  <si>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</si>
  <si>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</si>
  <si>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</si>
  <si>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</si>
  <si>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</si>
  <si>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</si>
  <si>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</si>
  <si>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</si>
  <si>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</si>
  <si>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</si>
  <si>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</si>
  <si>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</si>
  <si>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</si>
  <si>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</si>
  <si>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</si>
  <si>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</si>
  <si>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</si>
  <si>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</si>
  <si>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</si>
  <si>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</si>
  <si>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</si>
  <si>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</si>
  <si>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</si>
  <si>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</si>
  <si>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</si>
  <si>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</si>
  <si>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</si>
  <si>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</si>
  <si>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</si>
  <si>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</si>
  <si>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</si>
  <si>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</si>
  <si>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</si>
  <si>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</si>
  <si>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</si>
  <si>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</si>
  <si>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</si>
  <si>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</si>
  <si>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</si>
  <si>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</si>
  <si>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</si>
  <si>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</si>
  <si>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</si>
  <si>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</si>
  <si>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</si>
  <si>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</si>
  <si>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</si>
  <si>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</si>
  <si>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</si>
  <si>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</si>
  <si>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</si>
  <si>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</si>
  <si>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</si>
  <si>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</si>
  <si>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</si>
  <si>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</si>
  <si>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</si>
  <si>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</si>
  <si>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</si>
  <si>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</si>
  <si>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</si>
  <si>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</si>
  <si>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</si>
  <si>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</si>
  <si>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</si>
  <si>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</si>
  <si>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</si>
  <si>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</si>
  <si>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</si>
  <si>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</si>
  <si>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</si>
  <si>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</si>
  <si>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</si>
  <si>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</si>
  <si>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</si>
  <si>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</si>
  <si>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</si>
  <si>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</si>
  <si>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</si>
  <si>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</si>
  <si>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</si>
  <si>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</si>
  <si>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</si>
  <si>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</si>
  <si>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</si>
  <si>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</si>
  <si>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</si>
  <si>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</si>
  <si>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</si>
  <si>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</si>
  <si>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</si>
  <si>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</si>
  <si>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</si>
  <si>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</si>
  <si>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</si>
  <si>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</si>
  <si>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</si>
  <si>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</si>
  <si>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</si>
  <si>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</si>
  <si>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</si>
  <si>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</si>
  <si>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</si>
  <si>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</si>
  <si>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</si>
  <si>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</si>
  <si>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</si>
  <si>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</si>
  <si>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</si>
  <si>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</si>
  <si>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</si>
  <si>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</si>
  <si>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</si>
  <si>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</si>
  <si>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</si>
  <si>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</si>
  <si>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</si>
  <si>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</si>
  <si>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</si>
  <si>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</si>
  <si>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</si>
  <si>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</si>
  <si>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</si>
  <si>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</si>
  <si>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</si>
  <si>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</si>
  <si>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</si>
  <si>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</si>
  <si>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</si>
  <si>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</si>
  <si>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</si>
  <si>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</si>
  <si>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</si>
  <si>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</si>
  <si>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</si>
  <si>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</si>
  <si>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</si>
  <si>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</si>
  <si>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</si>
  <si>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</si>
  <si>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</si>
  <si>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</si>
  <si>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</si>
  <si>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</si>
  <si>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</si>
  <si>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</si>
  <si>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</si>
  <si>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</si>
  <si>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</si>
  <si>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</si>
  <si>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</si>
  <si>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</si>
  <si>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</si>
  <si>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</si>
  <si>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</si>
  <si>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</si>
  <si>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</si>
  <si>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</si>
  <si>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</si>
  <si>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</si>
  <si>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</si>
  <si>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</si>
  <si>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</si>
  <si>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</si>
  <si>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</si>
  <si>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</si>
  <si>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</si>
  <si>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</si>
  <si>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</si>
  <si>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</si>
  <si>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</si>
  <si>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</si>
  <si>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</si>
  <si>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</si>
  <si>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</si>
  <si>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</si>
  <si>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</si>
  <si>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</si>
  <si>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</si>
  <si>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</si>
  <si>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</si>
  <si>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</si>
  <si>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</si>
  <si>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</si>
  <si>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</si>
  <si>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</si>
  <si>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</si>
  <si>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</si>
  <si>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</si>
  <si>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</si>
  <si>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</si>
  <si>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</si>
  <si>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</si>
  <si>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</si>
  <si>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</si>
  <si>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</si>
  <si>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</si>
  <si>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</si>
  <si>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</si>
  <si>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</si>
  <si>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</si>
  <si>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</si>
  <si>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</si>
  <si>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</si>
  <si>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</si>
  <si>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</si>
  <si>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</si>
  <si>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</si>
  <si>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</si>
  <si>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</si>
  <si>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</si>
  <si>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</si>
  <si>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</si>
  <si>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</si>
  <si>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</si>
  <si>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</si>
  <si>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</si>
  <si>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</si>
  <si>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</si>
  <si>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</si>
  <si>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</si>
  <si>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</si>
  <si>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</si>
  <si>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</si>
  <si>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</si>
  <si>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</si>
  <si>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</si>
  <si>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</si>
  <si>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</si>
  <si>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</si>
  <si>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</si>
  <si>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</si>
  <si>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</si>
  <si>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</si>
  <si>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</si>
  <si>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</si>
  <si>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</si>
  <si>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</si>
  <si>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</si>
  <si>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</si>
  <si>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</si>
  <si>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</si>
  <si>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</si>
  <si>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</si>
  <si>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</si>
  <si>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</si>
  <si>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</si>
  <si>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</si>
  <si>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</si>
  <si>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</si>
  <si>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</si>
  <si>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</si>
  <si>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</si>
  <si>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</si>
  <si>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</si>
  <si>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</si>
  <si>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</si>
  <si>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</si>
  <si>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</si>
  <si>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</si>
  <si>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</si>
  <si>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</si>
  <si>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</si>
  <si>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</si>
  <si>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</si>
  <si>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</si>
  <si>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</si>
  <si>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</si>
  <si>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</si>
  <si>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</si>
  <si>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</si>
  <si>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</si>
  <si>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</si>
  <si>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</si>
  <si>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</si>
  <si>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</si>
  <si>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</si>
  <si>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</si>
  <si>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</si>
  <si>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</si>
  <si>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</si>
  <si>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</si>
  <si>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</si>
  <si>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</si>
  <si>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</si>
  <si>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</si>
  <si>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</si>
  <si>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</si>
  <si>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</si>
  <si>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</si>
  <si>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</si>
  <si>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</si>
  <si>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</si>
  <si>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</si>
  <si>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</si>
  <si>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</si>
  <si>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</si>
  <si>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</si>
  <si>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</si>
  <si>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</si>
  <si>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</si>
  <si>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</si>
  <si>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</si>
  <si>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</si>
  <si>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</si>
  <si>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</si>
  <si>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</si>
  <si>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</si>
  <si>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</si>
  <si>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</si>
  <si>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</si>
  <si>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</si>
  <si>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</si>
  <si>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</si>
  <si>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</si>
  <si>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</si>
  <si>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</si>
  <si>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</si>
  <si>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</si>
  <si>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</si>
  <si>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</si>
  <si>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</si>
  <si>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</si>
  <si>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</si>
  <si>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</si>
  <si>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</si>
  <si>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</si>
  <si>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</si>
  <si>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</si>
  <si>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</si>
  <si>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</si>
  <si>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</si>
  <si>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</si>
  <si>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</si>
  <si>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</si>
  <si>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</si>
  <si>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</si>
  <si>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</si>
  <si>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</si>
  <si>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</si>
  <si>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</si>
  <si>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</si>
  <si>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</si>
  <si>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</si>
  <si>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</si>
  <si>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</si>
  <si>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</si>
  <si>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</si>
  <si>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</si>
  <si>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</si>
  <si>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</si>
  <si>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</si>
  <si>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</si>
  <si>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</si>
  <si>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</si>
  <si>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</si>
  <si>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</si>
  <si>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</si>
  <si>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</si>
  <si>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</si>
  <si>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</si>
  <si>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</si>
  <si>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</si>
  <si>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</si>
  <si>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</si>
  <si>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</si>
  <si>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</si>
  <si>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</si>
  <si>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</si>
  <si>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</si>
  <si>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</si>
  <si>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</si>
  <si>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</si>
  <si>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</si>
  <si>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</si>
  <si>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</si>
  <si>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</si>
  <si>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</si>
  <si>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</si>
  <si>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</si>
  <si>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</si>
  <si>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</si>
  <si>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</si>
  <si>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</si>
  <si>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</si>
  <si>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</si>
  <si>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</si>
  <si>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</si>
  <si>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</si>
  <si>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</si>
  <si>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</si>
  <si>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</si>
  <si>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</si>
  <si>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</si>
  <si>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</si>
  <si>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</si>
  <si>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</si>
  <si>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</si>
  <si>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</si>
  <si>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</si>
  <si>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</si>
  <si>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</si>
  <si>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</si>
  <si>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</si>
  <si>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</si>
  <si>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</si>
  <si>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</si>
  <si>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</si>
  <si>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</si>
  <si>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</si>
  <si>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</si>
  <si>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</si>
  <si>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</si>
  <si>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</si>
  <si>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</si>
  <si>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</si>
  <si>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</si>
  <si>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</si>
  <si>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</si>
  <si>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</si>
  <si>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</si>
  <si>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</si>
  <si>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</si>
  <si>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</si>
  <si>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</si>
  <si>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</si>
  <si>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</si>
  <si>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</si>
  <si>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</si>
  <si>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</si>
  <si>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</si>
  <si>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</si>
  <si>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</si>
  <si>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</si>
  <si>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</si>
  <si>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</si>
  <si>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</si>
  <si>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</si>
  <si>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</si>
  <si>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</si>
  <si>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</si>
  <si>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</si>
  <si>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</si>
  <si>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</si>
  <si>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</si>
  <si>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</si>
  <si>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</si>
  <si>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</si>
  <si>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</si>
  <si>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</si>
  <si>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</si>
  <si>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</si>
  <si>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</si>
  <si>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</si>
  <si>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</si>
  <si>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</si>
  <si>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</si>
  <si>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</si>
  <si>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</si>
  <si>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</si>
  <si>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</si>
  <si>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</si>
  <si>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</si>
  <si>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</si>
  <si>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</si>
  <si>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</si>
  <si>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</si>
  <si>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</si>
  <si>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</si>
  <si>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</si>
  <si>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</si>
  <si>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</si>
  <si>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</si>
  <si>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</si>
  <si>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</si>
  <si>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</si>
  <si>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</si>
  <si>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</si>
  <si>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</si>
  <si>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</si>
  <si>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</si>
  <si>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</si>
  <si>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</si>
  <si>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</si>
  <si>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</si>
  <si>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</si>
  <si>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</si>
  <si>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</si>
  <si>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</si>
  <si>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</si>
  <si>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</si>
  <si>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</si>
  <si>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</si>
  <si>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</si>
  <si>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</si>
  <si>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</si>
  <si>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</si>
  <si>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</si>
  <si>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</si>
  <si>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</si>
  <si>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</si>
  <si>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</si>
  <si>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</si>
  <si>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</si>
  <si>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</si>
  <si>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</si>
  <si>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</si>
  <si>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</si>
  <si>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</si>
  <si>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</si>
  <si>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</si>
  <si>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</si>
  <si>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</si>
  <si>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</si>
  <si>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</si>
  <si>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</si>
  <si>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</si>
  <si>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</si>
  <si>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</si>
  <si>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</si>
  <si>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</si>
  <si>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</si>
  <si>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</si>
  <si>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</si>
  <si>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</si>
  <si>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</si>
  <si>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</si>
  <si>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</si>
  <si>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</si>
  <si>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</si>
  <si>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</si>
  <si>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</si>
  <si>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</si>
  <si>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</si>
  <si>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</si>
  <si>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</si>
  <si>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</si>
  <si>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</si>
  <si>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</si>
  <si>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</si>
  <si>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</si>
  <si>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</si>
  <si>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</si>
  <si>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</si>
  <si>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</si>
  <si>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</si>
  <si>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</si>
  <si>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</si>
  <si>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</si>
  <si>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</si>
  <si>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</si>
  <si>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</si>
  <si>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</si>
  <si>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</si>
  <si>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</si>
  <si>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</si>
  <si>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</si>
  <si>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</si>
  <si>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</si>
  <si>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</si>
  <si>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</si>
  <si>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</si>
  <si>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</si>
  <si>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</si>
  <si>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</si>
  <si>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</si>
  <si>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</si>
  <si>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</si>
  <si>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</si>
  <si>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</si>
  <si>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</si>
  <si>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</si>
  <si>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</si>
  <si>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</si>
  <si>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</si>
  <si>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</si>
  <si>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</si>
  <si>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</si>
  <si>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</si>
  <si>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</si>
  <si>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</si>
  <si>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</si>
  <si>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</si>
  <si>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</si>
  <si>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</si>
  <si>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</si>
  <si>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</si>
  <si>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</si>
  <si>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</si>
  <si>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</si>
  <si>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</si>
  <si>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</si>
  <si>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</si>
  <si>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</si>
  <si>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</si>
  <si>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</si>
  <si>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</si>
  <si>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</si>
  <si>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</si>
  <si>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</si>
  <si>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</si>
  <si>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</si>
  <si>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</si>
  <si>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</si>
  <si>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</si>
  <si>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</si>
  <si>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</si>
  <si>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</si>
  <si>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</si>
  <si>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</si>
  <si>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</si>
  <si>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</si>
  <si>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</si>
  <si>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</si>
  <si>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</si>
  <si>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</si>
  <si>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</si>
  <si>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</si>
  <si>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</si>
  <si>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</si>
  <si>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</si>
  <si>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</si>
  <si>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</si>
  <si>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</si>
  <si>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</si>
  <si>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</si>
  <si>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</si>
  <si>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</si>
  <si>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</si>
  <si>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</si>
  <si>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</si>
  <si>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</si>
  <si>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</si>
  <si>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</si>
  <si>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</si>
  <si>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</si>
  <si>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</si>
  <si>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</si>
  <si>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</si>
  <si>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</si>
  <si>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</si>
  <si>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</si>
  <si>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</si>
  <si>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</si>
  <si>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</si>
  <si>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</si>
  <si>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</si>
  <si>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</si>
  <si>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</si>
  <si>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</si>
  <si>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</si>
  <si>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</si>
  <si>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</si>
  <si>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</si>
  <si>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</si>
  <si>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</si>
  <si>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</si>
  <si>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</si>
  <si>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</si>
  <si>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</si>
  <si>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</si>
  <si>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</si>
  <si>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</si>
  <si>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</si>
  <si>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</si>
  <si>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</si>
  <si>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</si>
  <si>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</si>
  <si>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</si>
  <si>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</si>
  <si>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</si>
  <si>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</si>
  <si>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</si>
  <si>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</si>
  <si>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</si>
  <si>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</si>
  <si>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</si>
  <si>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</si>
  <si>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</si>
  <si>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</si>
  <si>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</si>
  <si>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</si>
  <si>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</si>
  <si>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</si>
  <si>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</si>
  <si>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</si>
  <si>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</si>
  <si>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</si>
  <si>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</si>
  <si>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</si>
  <si>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</si>
  <si>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</si>
  <si>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</si>
  <si>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</si>
  <si>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</si>
  <si>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</si>
  <si>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</si>
  <si>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</si>
  <si>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</si>
  <si>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</si>
  <si>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</si>
  <si>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</si>
  <si>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</si>
  <si>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</si>
  <si>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</si>
  <si>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</si>
  <si>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</si>
  <si>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</si>
  <si>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</si>
  <si>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</si>
  <si>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</si>
  <si>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</si>
  <si>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</si>
  <si>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</si>
  <si>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</si>
  <si>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</si>
  <si>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</si>
  <si>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</si>
  <si>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</si>
  <si>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</si>
  <si>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</si>
  <si>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</si>
  <si>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</si>
  <si>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</si>
  <si>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</si>
  <si>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</si>
  <si>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</si>
  <si>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</si>
  <si>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</si>
  <si>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</si>
  <si>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</si>
  <si>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</si>
  <si>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</si>
  <si>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</si>
  <si>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</si>
  <si>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</si>
  <si>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</si>
  <si>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</si>
  <si>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</si>
  <si>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</si>
  <si>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</si>
  <si>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</si>
  <si>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</si>
  <si>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</si>
  <si>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</si>
  <si>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</si>
  <si>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</si>
  <si>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</si>
  <si>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</si>
  <si>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</si>
  <si>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</si>
  <si>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</si>
  <si>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</si>
  <si>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</si>
  <si>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</si>
  <si>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</si>
  <si>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</si>
  <si>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</si>
  <si>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</si>
  <si>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</si>
  <si>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</si>
  <si>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</si>
  <si>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</si>
  <si>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</si>
  <si>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</si>
  <si>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</si>
  <si>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</si>
  <si>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</si>
  <si>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</si>
  <si>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</si>
  <si>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</si>
  <si>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</si>
  <si>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</si>
  <si>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</si>
  <si>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</si>
  <si>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</si>
  <si>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</si>
  <si>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</si>
  <si>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</si>
  <si>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</si>
  <si>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</si>
  <si>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</si>
  <si>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</si>
  <si>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</si>
  <si>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</si>
  <si>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</si>
  <si>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</si>
  <si>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</si>
  <si>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</si>
  <si>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</si>
  <si>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</si>
  <si>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</si>
  <si>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</si>
  <si>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</si>
  <si>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</si>
  <si>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</si>
  <si>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</si>
  <si>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</si>
  <si>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</si>
  <si>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</si>
  <si>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</si>
  <si>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</si>
  <si>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</si>
  <si>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</si>
  <si>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</si>
  <si>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</si>
  <si>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</si>
  <si>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</si>
  <si>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</si>
  <si>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</si>
  <si>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</si>
  <si>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</si>
  <si>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</si>
  <si>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</si>
  <si>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</si>
  <si>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</si>
  <si>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</si>
  <si>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</si>
  <si>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</si>
  <si>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</si>
  <si>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</si>
  <si>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</si>
  <si>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</si>
  <si>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</si>
  <si>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</si>
  <si>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</si>
  <si>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</si>
  <si>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</si>
  <si>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</si>
  <si>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</si>
  <si>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</si>
  <si>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</si>
  <si>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</si>
  <si>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</si>
  <si>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</si>
  <si>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</si>
  <si>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</si>
  <si>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</si>
  <si>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</si>
  <si>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</si>
  <si>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</si>
  <si>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</si>
  <si>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</si>
  <si>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</si>
  <si>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</si>
  <si>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</si>
  <si>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</si>
  <si>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</si>
  <si>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</si>
  <si>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</si>
  <si>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</si>
  <si>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</si>
  <si>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</si>
  <si>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</si>
  <si>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</si>
  <si>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</si>
  <si>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</si>
  <si>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</si>
  <si>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</si>
  <si>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</si>
  <si>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</si>
  <si>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</si>
  <si>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</si>
  <si>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</si>
  <si>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</si>
  <si>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</si>
  <si>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</si>
  <si>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</si>
  <si>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</si>
  <si>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</si>
  <si>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</si>
  <si>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</si>
  <si>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</si>
  <si>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</si>
  <si>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</si>
  <si>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</si>
  <si>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</si>
  <si>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</si>
  <si>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</si>
  <si>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</si>
  <si>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</si>
  <si>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</si>
  <si>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</si>
  <si>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</si>
  <si>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</si>
  <si>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</si>
  <si>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</si>
  <si>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</si>
  <si>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</si>
  <si>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</si>
  <si>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</si>
  <si>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</si>
  <si>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</si>
  <si>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</si>
  <si>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</si>
  <si>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</si>
  <si>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</si>
  <si>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</si>
  <si>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</si>
  <si>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</si>
  <si>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</si>
  <si>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</si>
  <si>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</si>
  <si>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</si>
  <si>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</si>
  <si>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</si>
  <si>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</si>
  <si>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</si>
  <si>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</si>
  <si>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</si>
  <si>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</si>
  <si>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</si>
  <si>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</si>
  <si>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</si>
  <si>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</si>
  <si>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</si>
  <si>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</si>
  <si>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</si>
  <si>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</si>
  <si>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</si>
  <si>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</si>
  <si>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</si>
  <si>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</si>
  <si>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</si>
  <si>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</si>
  <si>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</si>
  <si>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</si>
  <si>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</si>
  <si>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</si>
  <si>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</si>
  <si>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</si>
  <si>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</si>
  <si>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</si>
  <si>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</si>
  <si>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</si>
  <si>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</si>
  <si>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</si>
  <si>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</si>
  <si>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</si>
  <si>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</si>
  <si>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</si>
  <si>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</si>
  <si>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</si>
  <si>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</si>
  <si>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</si>
  <si>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</si>
  <si>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</si>
  <si>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</si>
  <si>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</si>
  <si>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</si>
  <si>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</si>
  <si>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</si>
  <si>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</si>
  <si>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</si>
  <si>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</si>
  <si>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</si>
  <si>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</si>
  <si>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</si>
  <si>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</si>
  <si>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</si>
  <si>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</si>
  <si>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</si>
  <si>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</si>
  <si>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</si>
  <si>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</si>
  <si>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</si>
  <si>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</si>
  <si>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</si>
  <si>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</si>
  <si>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</si>
  <si>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</si>
  <si>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</si>
  <si>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</si>
  <si>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</si>
  <si>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</si>
  <si>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</si>
  <si>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</si>
  <si>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</si>
  <si>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</si>
  <si>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</si>
  <si>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</si>
  <si>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</si>
  <si>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</si>
  <si>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</si>
  <si>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</si>
  <si>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</si>
  <si>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</si>
  <si>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</si>
  <si>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</si>
  <si>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</si>
  <si>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</si>
  <si>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</si>
  <si>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</si>
  <si>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</si>
  <si>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</si>
  <si>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</si>
  <si>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</si>
  <si>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</si>
  <si>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</si>
  <si>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</si>
  <si>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</si>
  <si>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</si>
  <si>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</si>
  <si>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</si>
  <si>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</si>
  <si>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</si>
  <si>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</si>
  <si>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</si>
  <si>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</si>
  <si>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</si>
  <si>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</si>
  <si>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</si>
  <si>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</si>
  <si>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</si>
  <si>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</si>
  <si>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</si>
  <si>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</si>
  <si>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</si>
  <si>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</si>
  <si>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</si>
  <si>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</si>
  <si>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</si>
  <si>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</si>
  <si>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</si>
  <si>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</si>
  <si>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</si>
  <si>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</si>
  <si>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</si>
  <si>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</si>
  <si>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</si>
  <si>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</si>
  <si>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</si>
  <si>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</si>
  <si>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</si>
  <si>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</si>
  <si>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</si>
  <si>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</si>
  <si>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</si>
  <si>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</si>
  <si>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</si>
  <si>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</si>
  <si>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</si>
  <si>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</si>
  <si>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</si>
  <si>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</si>
  <si>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</si>
  <si>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</si>
  <si>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</si>
  <si>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</si>
  <si>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</si>
  <si>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</si>
  <si>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</si>
  <si>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</si>
  <si>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</si>
  <si>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</si>
  <si>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</si>
  <si>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</si>
  <si>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</si>
  <si>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</si>
  <si>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</si>
  <si>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</si>
  <si>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</si>
  <si>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</si>
  <si>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</si>
  <si>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</si>
  <si>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</si>
  <si>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</si>
  <si>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</si>
  <si>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</si>
  <si>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</si>
  <si>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</si>
  <si>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</si>
  <si>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</si>
  <si>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</si>
  <si>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</si>
  <si>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</si>
  <si>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</si>
  <si>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</si>
  <si>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</si>
  <si>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</si>
  <si>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</si>
  <si>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</si>
  <si>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</si>
  <si>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</si>
  <si>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</si>
  <si>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</si>
  <si>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</si>
  <si>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</si>
  <si>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</si>
  <si>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</si>
  <si>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</si>
  <si>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</si>
  <si>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</si>
  <si>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</si>
  <si>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</si>
  <si>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</si>
  <si>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</si>
  <si>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</si>
  <si>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</si>
  <si>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</si>
  <si>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</si>
  <si>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</si>
  <si>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</si>
  <si>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</si>
  <si>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</si>
  <si>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</si>
  <si>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</si>
  <si>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</si>
  <si>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</si>
  <si>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</si>
  <si>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</si>
  <si>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</si>
  <si>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</si>
  <si>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</si>
  <si>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</si>
  <si>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</si>
  <si>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</si>
  <si>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</si>
  <si>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</si>
  <si>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</si>
  <si>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</si>
  <si>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</si>
  <si>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</si>
  <si>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</si>
  <si>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</si>
  <si>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</si>
  <si>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</si>
  <si>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</si>
  <si>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</si>
  <si>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</si>
  <si>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</si>
  <si>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</si>
  <si>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</si>
  <si>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</si>
  <si>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</si>
  <si>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</si>
  <si>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</si>
  <si>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</si>
  <si>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</si>
  <si>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</si>
  <si>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</si>
  <si>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</si>
  <si>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</si>
  <si>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</si>
  <si>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</si>
  <si>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</si>
  <si>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</si>
  <si>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</si>
  <si>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</si>
  <si>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</si>
  <si>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</si>
  <si>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</si>
  <si>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</si>
  <si>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</si>
  <si>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</si>
  <si>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</si>
  <si>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</si>
  <si>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</si>
  <si>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</si>
  <si>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</si>
  <si>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</si>
  <si>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</si>
  <si>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</si>
  <si>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</si>
  <si>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</si>
  <si>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</si>
  <si>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</si>
  <si>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</si>
  <si>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</si>
  <si>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</si>
  <si>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</si>
  <si>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</si>
  <si>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</si>
  <si>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</si>
  <si>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</si>
  <si>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</si>
  <si>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</si>
  <si>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</si>
  <si>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</si>
  <si>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</si>
  <si>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</si>
  <si>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</si>
  <si>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</si>
  <si>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</si>
  <si>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</si>
  <si>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</si>
  <si>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</si>
  <si>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</si>
  <si>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</si>
  <si>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</si>
  <si>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</si>
  <si>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</si>
  <si>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</si>
  <si>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</si>
  <si>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</si>
  <si>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</si>
  <si>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</si>
  <si>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</si>
  <si>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</si>
  <si>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</si>
  <si>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</si>
  <si>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</si>
  <si>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</si>
  <si>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</si>
  <si>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</si>
  <si>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</si>
  <si>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</si>
  <si>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</si>
  <si>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</si>
  <si>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</si>
  <si>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</si>
  <si>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</si>
  <si>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</si>
  <si>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</si>
  <si>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</si>
  <si>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</si>
  <si>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</si>
  <si>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</si>
  <si>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</si>
  <si>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</si>
  <si>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</si>
  <si>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</si>
  <si>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</si>
  <si>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</si>
  <si>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</si>
  <si>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</si>
  <si>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</si>
  <si>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</si>
  <si>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</si>
  <si>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</si>
  <si>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</si>
  <si>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</si>
  <si>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</si>
  <si>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</si>
  <si>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</si>
  <si>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</si>
  <si>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</si>
  <si>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</si>
  <si>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</si>
  <si>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</si>
  <si>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</si>
  <si>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</si>
  <si>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</si>
  <si>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</si>
  <si>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</si>
  <si>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</si>
  <si>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</si>
  <si>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</si>
  <si>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</si>
  <si>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</si>
  <si>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</si>
  <si>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</si>
  <si>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</si>
  <si>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</si>
  <si>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</si>
  <si>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</si>
  <si>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</si>
  <si>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</si>
  <si>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</si>
  <si>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</si>
  <si>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</si>
  <si>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</si>
  <si>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</si>
  <si>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</si>
  <si>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</si>
  <si>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</si>
  <si>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</si>
  <si>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</si>
  <si>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</si>
  <si>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</si>
  <si>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</si>
  <si>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</si>
  <si>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</si>
  <si>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</si>
  <si>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</si>
  <si>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</si>
  <si>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</si>
  <si>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</si>
  <si>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</si>
  <si>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</si>
  <si>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</si>
  <si>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</si>
  <si>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</si>
  <si>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</si>
  <si>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</si>
  <si>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</si>
  <si>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</si>
  <si>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</si>
  <si>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</si>
  <si>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</si>
  <si>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</si>
  <si>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</si>
  <si>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</si>
  <si>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</si>
  <si>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</si>
  <si>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</si>
  <si>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</si>
  <si>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</si>
  <si>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</si>
  <si>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</si>
  <si>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</si>
  <si>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</si>
  <si>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</si>
  <si>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</si>
  <si>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</si>
  <si>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</si>
  <si>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</si>
  <si>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</si>
  <si>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</si>
  <si>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</si>
  <si>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</si>
  <si>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</si>
  <si>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</si>
  <si>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</si>
  <si>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</si>
  <si>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</si>
  <si>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</si>
  <si>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</si>
  <si>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</si>
  <si>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</si>
  <si>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</si>
  <si>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</si>
  <si>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</si>
  <si>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</si>
  <si>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</si>
  <si>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</si>
  <si>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</si>
  <si>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</si>
  <si>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</si>
  <si>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</si>
  <si>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</si>
  <si>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</si>
  <si>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</si>
  <si>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</si>
  <si>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</si>
  <si>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</si>
  <si>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</si>
  <si>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</si>
  <si>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</si>
  <si>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</si>
  <si>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</si>
  <si>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</si>
  <si>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</si>
  <si>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</si>
  <si>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</si>
  <si>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</si>
  <si>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</si>
  <si>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</si>
  <si>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</si>
  <si>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</si>
  <si>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</si>
  <si>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</si>
  <si>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</si>
  <si>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</si>
  <si>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</si>
  <si>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</si>
  <si>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</si>
  <si>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</si>
  <si>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</si>
  <si>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</si>
  <si>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</si>
  <si>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</si>
  <si>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</si>
  <si>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</si>
  <si>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</si>
  <si>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</si>
  <si>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</si>
  <si>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</si>
  <si>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</si>
  <si>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</si>
  <si>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</si>
  <si>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</si>
  <si>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</si>
  <si>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</si>
  <si>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</si>
  <si>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</si>
  <si>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</si>
  <si>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</si>
  <si>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</si>
  <si>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</si>
  <si>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</si>
  <si>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</si>
  <si>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</si>
  <si>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</si>
  <si>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</si>
  <si>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</si>
  <si>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</si>
  <si>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</si>
  <si>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</si>
  <si>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</si>
  <si>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</si>
  <si>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</si>
  <si>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</si>
  <si>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</si>
  <si>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</si>
  <si>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</si>
  <si>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</si>
  <si>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</si>
  <si>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</si>
  <si>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</si>
  <si>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</si>
  <si>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</si>
  <si>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</si>
  <si>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</si>
  <si>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</si>
  <si>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</si>
  <si>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</si>
  <si>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</si>
  <si>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</si>
  <si>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</si>
  <si>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</si>
  <si>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</si>
  <si>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</si>
  <si>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</si>
  <si>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</si>
  <si>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</si>
  <si>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</si>
  <si>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</si>
  <si>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</si>
  <si>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</si>
  <si>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</si>
  <si>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</si>
  <si>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</si>
  <si>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</si>
  <si>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</si>
  <si>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</si>
  <si>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</si>
  <si>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</si>
  <si>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</si>
  <si>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</si>
  <si>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</si>
  <si>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</si>
  <si>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</si>
  <si>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</si>
  <si>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</si>
  <si>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</si>
  <si>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</si>
  <si>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</si>
  <si>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</si>
  <si>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</si>
  <si>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</si>
  <si>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</si>
  <si>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</si>
  <si>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</si>
  <si>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</si>
  <si>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</si>
  <si>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</si>
  <si>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</si>
  <si>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</si>
  <si>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</si>
  <si>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</si>
  <si>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</si>
  <si>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</si>
  <si>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</si>
  <si>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</si>
  <si>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</si>
  <si>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</si>
  <si>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</si>
  <si>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</si>
  <si>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</si>
  <si>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</si>
  <si>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</si>
  <si>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</si>
  <si>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</si>
  <si>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</si>
  <si>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</si>
  <si>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</si>
  <si>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</si>
  <si>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</si>
  <si>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</si>
  <si>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</si>
  <si>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</si>
  <si>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</si>
  <si>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</si>
  <si>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</si>
  <si>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</si>
  <si>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</si>
  <si>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</si>
  <si>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</si>
  <si>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</si>
  <si>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</si>
  <si>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</si>
  <si>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</si>
  <si>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</si>
  <si>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</si>
  <si>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</si>
  <si>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</si>
  <si>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</si>
  <si>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</si>
  <si>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</si>
  <si>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</si>
  <si>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</si>
  <si>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</si>
  <si>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</si>
  <si>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</si>
  <si>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</si>
  <si>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</si>
  <si>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</si>
  <si>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</si>
  <si>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</si>
  <si>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</si>
  <si>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</si>
  <si>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</si>
  <si>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</si>
  <si>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</si>
  <si>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</si>
  <si>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</si>
  <si>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</si>
  <si>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</si>
  <si>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</si>
  <si>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</si>
  <si>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</si>
  <si>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</si>
  <si>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</si>
  <si>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</si>
  <si>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</si>
  <si>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</si>
  <si>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</si>
  <si>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</si>
  <si>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</si>
  <si>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</si>
  <si>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</si>
  <si>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</si>
  <si>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</si>
  <si>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</si>
  <si>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</si>
  <si>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</si>
  <si>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</si>
  <si>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</si>
  <si>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</si>
  <si>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</si>
  <si>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</si>
  <si>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</si>
  <si>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</si>
  <si>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</si>
  <si>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</si>
  <si>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</si>
  <si>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</si>
  <si>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</si>
  <si>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</si>
  <si>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</si>
  <si>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</si>
  <si>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</si>
  <si>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</si>
  <si>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</si>
  <si>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</si>
  <si>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</si>
  <si>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</si>
  <si>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</si>
  <si>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</si>
  <si>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</si>
  <si>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</si>
  <si>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</si>
  <si>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</si>
  <si>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</si>
  <si>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</si>
  <si>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</si>
  <si>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</si>
  <si>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</si>
  <si>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</si>
  <si>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</si>
  <si>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</si>
  <si>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</si>
  <si>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</si>
  <si>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</si>
  <si>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</si>
  <si>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</si>
  <si>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</si>
  <si>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</si>
  <si>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</si>
  <si>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</si>
  <si>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</si>
  <si>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</si>
  <si>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</si>
  <si>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</si>
  <si>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</si>
  <si>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</si>
  <si>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</si>
  <si>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</si>
  <si>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</si>
  <si>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</si>
  <si>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</si>
  <si>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</si>
  <si>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</si>
  <si>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</si>
  <si>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</si>
  <si>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</si>
  <si>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</si>
  <si>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</si>
  <si>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</si>
  <si>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</si>
  <si>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</si>
  <si>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</si>
  <si>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</si>
  <si>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</si>
  <si>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</si>
  <si>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</si>
  <si>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</si>
  <si>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</si>
  <si>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</si>
  <si>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</si>
  <si>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</si>
  <si>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</si>
  <si>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</si>
  <si>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</si>
  <si>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</si>
  <si>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</si>
  <si>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</si>
  <si>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</si>
  <si>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</si>
  <si>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</si>
  <si>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</si>
  <si>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</si>
  <si>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</si>
  <si>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</si>
  <si>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</si>
  <si>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</si>
  <si>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</si>
  <si>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</si>
  <si>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</si>
  <si>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</si>
  <si>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</si>
  <si>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</si>
  <si>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</si>
  <si>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</si>
  <si>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</si>
  <si>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</si>
  <si>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</si>
  <si>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</si>
  <si>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</si>
  <si>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</si>
  <si>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</si>
  <si>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</si>
  <si>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</si>
  <si>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</si>
  <si>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</si>
  <si>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</si>
  <si>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</si>
  <si>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</si>
  <si>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</si>
  <si>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</si>
  <si>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</si>
  <si>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</si>
  <si>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</si>
  <si>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</si>
  <si>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</si>
  <si>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</si>
  <si>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</si>
  <si>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</si>
  <si>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</si>
  <si>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</si>
  <si>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</si>
  <si>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</si>
  <si>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</si>
  <si>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</si>
  <si>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</si>
  <si>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</si>
  <si>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</si>
  <si>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</si>
  <si>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</si>
  <si>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</si>
  <si>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</si>
  <si>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</si>
  <si>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</si>
  <si>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</si>
  <si>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</si>
  <si>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</si>
  <si>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</si>
  <si>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</si>
  <si>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</si>
  <si>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</si>
  <si>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</si>
  <si>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</si>
  <si>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</si>
  <si>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</si>
  <si>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</si>
  <si>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</si>
  <si>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</si>
  <si>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</si>
  <si>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</si>
  <si>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</si>
  <si>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</si>
  <si>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</si>
  <si>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</si>
  <si>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</si>
  <si>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</si>
  <si>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</si>
  <si>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</si>
  <si>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</si>
  <si>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</si>
  <si>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</si>
  <si>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</si>
  <si>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</si>
  <si>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</si>
  <si>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</si>
  <si>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</si>
  <si>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</si>
  <si>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</si>
  <si>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</si>
  <si>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</si>
  <si>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</si>
  <si>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</si>
  <si>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</si>
  <si>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</si>
  <si>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</si>
  <si>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</si>
  <si>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</si>
  <si>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</si>
  <si>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</si>
  <si>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</si>
  <si>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</si>
  <si>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</si>
  <si>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</si>
  <si>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</si>
  <si>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</si>
  <si>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</si>
  <si>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</si>
  <si>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</si>
  <si>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</si>
  <si>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</si>
  <si>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</si>
  <si>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</si>
  <si>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</si>
  <si>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</si>
  <si>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</si>
  <si>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</si>
  <si>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</si>
  <si>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</si>
  <si>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</si>
  <si>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</si>
  <si>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</si>
  <si>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</si>
  <si>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</si>
  <si>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</si>
  <si>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</si>
  <si>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</si>
  <si>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</si>
  <si>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</si>
  <si>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</si>
  <si>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</si>
  <si>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</si>
  <si>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</si>
  <si>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</si>
  <si>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</si>
  <si>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</si>
  <si>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</si>
  <si>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</si>
  <si>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</si>
  <si>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</si>
  <si>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</si>
  <si>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</si>
  <si>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</si>
  <si>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</si>
  <si>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</si>
  <si>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</si>
  <si>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</si>
  <si>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</si>
  <si>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</si>
  <si>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</si>
  <si>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</si>
  <si>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</si>
  <si>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</si>
  <si>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</si>
  <si>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</si>
  <si>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</si>
  <si>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</si>
  <si>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</si>
  <si>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</si>
  <si>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</si>
  <si>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</si>
  <si>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</si>
  <si>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</si>
  <si>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</si>
  <si>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</si>
  <si>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</si>
  <si>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</si>
  <si>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</si>
  <si>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</si>
  <si>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</si>
  <si>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</si>
  <si>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</si>
  <si>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</si>
  <si>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</si>
  <si>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</si>
  <si>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</si>
  <si>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</si>
  <si>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</si>
  <si>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</si>
  <si>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</si>
  <si>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</si>
  <si>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</si>
  <si>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</si>
  <si>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</si>
  <si>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</si>
  <si>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</si>
  <si>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</si>
  <si>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</si>
  <si>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</si>
  <si>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</si>
  <si>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</si>
  <si>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</si>
  <si>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</si>
  <si>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</si>
  <si>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</si>
  <si>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</si>
  <si>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</si>
  <si>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</si>
  <si>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</si>
  <si>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</si>
  <si>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</si>
  <si>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</si>
  <si>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</si>
  <si>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</si>
  <si>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</si>
  <si>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</si>
  <si>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</si>
  <si>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</si>
  <si>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</si>
  <si>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</si>
  <si>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</si>
  <si>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</si>
  <si>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</si>
  <si>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</si>
  <si>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</si>
  <si>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</si>
  <si>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</si>
  <si>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</si>
  <si>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</si>
  <si>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</si>
  <si>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</si>
  <si>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</si>
  <si>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</si>
  <si>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</si>
  <si>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</si>
  <si>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</si>
  <si>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</si>
  <si>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</si>
  <si>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</si>
  <si>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</si>
  <si>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</si>
  <si>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</si>
  <si>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</si>
  <si>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</si>
  <si>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</si>
  <si>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</si>
  <si>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</si>
  <si>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</si>
  <si>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</si>
  <si>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</si>
  <si>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</si>
  <si>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</si>
  <si>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</si>
  <si>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</si>
  <si>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</si>
  <si>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</si>
  <si>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</si>
  <si>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</si>
  <si>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</si>
  <si>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</si>
  <si>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</si>
  <si>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</si>
  <si>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</si>
  <si>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</si>
  <si>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</si>
  <si>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</si>
  <si>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</si>
  <si>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</si>
  <si>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</si>
  <si>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</si>
  <si>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</si>
  <si>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</si>
  <si>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</si>
  <si>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</si>
  <si>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</si>
  <si>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</si>
  <si>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</si>
  <si>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</si>
  <si>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</si>
  <si>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</si>
  <si>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</si>
  <si>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</si>
  <si>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</si>
  <si>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</si>
  <si>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</si>
  <si>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</si>
  <si>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</si>
  <si>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</si>
  <si>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</si>
  <si>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</si>
  <si>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</si>
  <si>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</si>
  <si>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</si>
  <si>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</si>
  <si>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</si>
  <si>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</si>
  <si>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</si>
  <si>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</si>
  <si>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</si>
  <si>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</si>
  <si>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</si>
  <si>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</si>
  <si>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</si>
  <si>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</si>
  <si>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</si>
  <si>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</si>
  <si>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</si>
  <si>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</si>
  <si>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</si>
  <si>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</si>
  <si>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</si>
  <si>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</si>
  <si>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</si>
  <si>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</si>
  <si>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</si>
  <si>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</si>
  <si>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</si>
  <si>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</si>
  <si>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</si>
  <si>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</si>
  <si>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</si>
  <si>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</si>
  <si>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</si>
  <si>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</si>
  <si>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</si>
  <si>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</si>
  <si>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</si>
  <si>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</si>
  <si>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</si>
  <si>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</si>
  <si>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</si>
  <si>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</si>
  <si>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</si>
  <si>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</si>
  <si>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</si>
  <si>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</si>
  <si>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</si>
  <si>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</si>
  <si>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</si>
  <si>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</si>
  <si>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</si>
  <si>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</si>
  <si>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</si>
  <si>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</si>
  <si>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</si>
  <si>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</si>
  <si>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</si>
  <si>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</si>
  <si>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</si>
  <si>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</si>
  <si>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</si>
  <si>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</si>
  <si>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</si>
  <si>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</si>
  <si>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</si>
  <si>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</si>
  <si>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</si>
  <si>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</si>
  <si>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</si>
  <si>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</si>
  <si>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</si>
  <si>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</si>
  <si>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</si>
  <si>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</si>
  <si>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</si>
  <si>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</si>
  <si>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</si>
  <si>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</si>
  <si>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</si>
  <si>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</si>
  <si>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</si>
  <si>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</si>
  <si>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</si>
  <si>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</si>
  <si>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</si>
  <si>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</si>
  <si>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</si>
  <si>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</si>
  <si>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</si>
  <si>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</si>
  <si>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</si>
  <si>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</si>
  <si>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</si>
  <si>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</si>
  <si>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</si>
  <si>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</si>
  <si>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</si>
  <si>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</si>
  <si>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</si>
  <si>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</si>
  <si>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</si>
  <si>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</si>
  <si>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</si>
  <si>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</si>
  <si>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</si>
  <si>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</si>
  <si>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</si>
  <si>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</si>
  <si>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</si>
  <si>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</si>
  <si>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</si>
  <si>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</si>
  <si>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</si>
  <si>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</si>
  <si>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</si>
  <si>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</si>
  <si>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</si>
  <si>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</si>
  <si>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</si>
  <si>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</si>
  <si>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</si>
  <si>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</si>
  <si>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</si>
  <si>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</si>
  <si>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</si>
  <si>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</si>
  <si>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</si>
  <si>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</si>
  <si>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</si>
  <si>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</si>
  <si>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</si>
  <si>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</si>
  <si>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</si>
  <si>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</si>
  <si>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</si>
  <si>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</si>
  <si>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</si>
  <si>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</si>
  <si>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</si>
  <si>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</si>
  <si>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</si>
  <si>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</si>
  <si>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</si>
  <si>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</si>
  <si>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</si>
  <si>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</si>
  <si>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</si>
  <si>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</si>
  <si>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</si>
  <si>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</si>
  <si>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</si>
  <si>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</si>
  <si>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</si>
  <si>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</si>
  <si>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</si>
  <si>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</si>
  <si>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</si>
  <si>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</si>
  <si>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</si>
  <si>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</si>
  <si>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</si>
  <si>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</si>
  <si>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</si>
  <si>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</si>
  <si>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</si>
  <si>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</si>
  <si>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</si>
  <si>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</si>
  <si>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</si>
  <si>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</si>
  <si>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</si>
  <si>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</si>
  <si>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</si>
  <si>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</si>
  <si>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</si>
  <si>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</si>
  <si>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</si>
  <si>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</si>
  <si>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</si>
  <si>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</si>
  <si>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</si>
  <si>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</si>
  <si>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</si>
  <si>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</si>
  <si>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</si>
  <si>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</si>
  <si>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</si>
  <si>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</si>
  <si>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</si>
  <si>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</si>
  <si>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</si>
  <si>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</si>
  <si>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</si>
  <si>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</si>
  <si>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</si>
  <si>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</si>
  <si>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</si>
  <si>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</si>
  <si>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</si>
  <si>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</si>
  <si>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</si>
  <si>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</si>
  <si>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</si>
  <si>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</si>
  <si>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</si>
  <si>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</si>
  <si>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</si>
  <si>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</si>
  <si>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</si>
  <si>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</si>
  <si>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</si>
  <si>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</si>
  <si>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</si>
  <si>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</si>
  <si>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</si>
  <si>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</si>
  <si>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</si>
  <si>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</si>
  <si>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</si>
  <si>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</si>
  <si>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</si>
  <si>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</si>
  <si>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</si>
  <si>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</si>
  <si>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</si>
  <si>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</si>
  <si>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</si>
  <si>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</si>
  <si>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</si>
  <si>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</si>
  <si>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</si>
  <si>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</si>
  <si>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</si>
  <si>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</si>
  <si>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</si>
  <si>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</si>
  <si>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</si>
  <si>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</si>
  <si>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</si>
  <si>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</si>
  <si>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</si>
  <si>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</si>
  <si>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</si>
  <si>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</si>
  <si>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</si>
  <si>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</si>
  <si>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</si>
  <si>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</si>
  <si>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</si>
  <si>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</si>
  <si>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</si>
  <si>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</si>
  <si>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</si>
  <si>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</si>
  <si>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</si>
  <si>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</si>
  <si>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</si>
  <si>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</si>
  <si>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</si>
  <si>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</si>
  <si>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</si>
  <si>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</si>
  <si>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</si>
  <si>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</si>
  <si>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</si>
  <si>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</si>
  <si>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</si>
  <si>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</si>
  <si>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</si>
  <si>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</si>
  <si>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</si>
  <si>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</si>
  <si>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</si>
  <si>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</si>
  <si>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</si>
  <si>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</si>
  <si>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</si>
  <si>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</si>
  <si>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</si>
  <si>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</si>
  <si>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</si>
  <si>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</si>
  <si>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</si>
  <si>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</si>
  <si>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</si>
  <si>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</si>
  <si>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</si>
  <si>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</si>
  <si>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</si>
  <si>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</si>
  <si>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</si>
  <si>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</si>
  <si>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</si>
  <si>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</si>
  <si>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</si>
  <si>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</si>
  <si>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</si>
  <si>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</si>
  <si>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</si>
  <si>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</si>
  <si>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</si>
  <si>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</si>
  <si>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</si>
  <si>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</si>
  <si>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</si>
  <si>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</si>
  <si>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</si>
  <si>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</si>
  <si>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</si>
  <si>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</si>
  <si>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</si>
  <si>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</si>
  <si>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</si>
  <si>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</si>
  <si>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</si>
  <si>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</si>
  <si>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</si>
  <si>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</si>
  <si>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</si>
  <si>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</si>
  <si>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</si>
  <si>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</si>
  <si>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</si>
  <si>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</si>
  <si>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</si>
  <si>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</si>
  <si>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</si>
  <si>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</si>
  <si>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</si>
  <si>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</si>
  <si>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</si>
  <si>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</si>
  <si>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</si>
  <si>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</si>
  <si>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</si>
  <si>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</si>
  <si>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</si>
  <si>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</si>
  <si>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</si>
  <si>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</si>
  <si>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</si>
  <si>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</si>
  <si>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</si>
  <si>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</si>
  <si>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</si>
  <si>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</si>
  <si>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</si>
  <si>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</si>
  <si>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</si>
  <si>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</si>
  <si>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</si>
  <si>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</si>
  <si>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</si>
  <si>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</si>
  <si>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</si>
  <si>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</si>
  <si>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</si>
  <si>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</si>
  <si>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</si>
  <si>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</si>
  <si>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</si>
  <si>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</si>
  <si>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</si>
  <si>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</si>
  <si>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</si>
  <si>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</si>
  <si>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</si>
  <si>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</si>
  <si>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</si>
  <si>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</si>
  <si>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</si>
  <si>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</si>
  <si>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</si>
  <si>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</si>
  <si>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</si>
  <si>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</si>
  <si>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</si>
  <si>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</si>
  <si>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</si>
  <si>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</si>
  <si>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</si>
  <si>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</si>
  <si>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</si>
  <si>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</si>
  <si>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</si>
  <si>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</si>
  <si>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</si>
  <si>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</si>
  <si>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</si>
  <si>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</si>
  <si>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</si>
  <si>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</si>
  <si>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</si>
  <si>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</si>
  <si>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</si>
  <si>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</si>
  <si>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</si>
  <si>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</si>
  <si>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</si>
  <si>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</si>
  <si>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</si>
  <si>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</si>
  <si>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</si>
  <si>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</si>
  <si>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</si>
  <si>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</si>
  <si>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</si>
  <si>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</si>
  <si>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</si>
  <si>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</si>
  <si>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</si>
  <si>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</si>
  <si>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</si>
  <si>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</si>
  <si>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</si>
  <si>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</si>
  <si>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</si>
  <si>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</si>
  <si>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</si>
  <si>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</si>
  <si>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</si>
  <si>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</si>
  <si>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</si>
  <si>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</si>
  <si>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</si>
  <si>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</si>
  <si>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</si>
  <si>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</si>
  <si>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</si>
  <si>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</si>
  <si>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</si>
  <si>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</si>
  <si>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</si>
  <si>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</si>
  <si>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</si>
  <si>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</si>
  <si>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</si>
  <si>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</si>
  <si>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</si>
  <si>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</si>
  <si>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</si>
  <si>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</si>
  <si>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</si>
  <si>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</si>
  <si>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</si>
  <si>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</si>
  <si>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</si>
  <si>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</si>
  <si>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</si>
  <si>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</si>
  <si>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</si>
  <si>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</si>
  <si>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</si>
  <si>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</si>
  <si>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</si>
  <si>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</si>
  <si>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</si>
  <si>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</si>
  <si>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</si>
  <si>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</si>
  <si>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</si>
  <si>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</si>
  <si>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</si>
  <si>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</si>
  <si>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</si>
  <si>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</si>
  <si>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</si>
  <si>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</si>
  <si>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</si>
  <si>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</si>
  <si>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</si>
  <si>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</si>
  <si>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</si>
  <si>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</si>
  <si>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</si>
  <si>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</si>
  <si>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</si>
  <si>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</si>
  <si>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</si>
  <si>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</si>
  <si>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</si>
  <si>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</si>
  <si>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</si>
  <si>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</si>
  <si>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</si>
  <si>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</si>
  <si>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</si>
  <si>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</si>
  <si>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</si>
  <si>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</si>
  <si>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</si>
  <si>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</si>
  <si>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</si>
  <si>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</si>
  <si>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</si>
  <si>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</si>
  <si>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</si>
  <si>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</si>
  <si>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</si>
  <si>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</si>
  <si>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</si>
  <si>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</si>
  <si>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</si>
  <si>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</si>
  <si>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</si>
  <si>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</si>
  <si>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</si>
  <si>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</si>
  <si>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</si>
  <si>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</si>
  <si>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</si>
  <si>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</si>
  <si>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</si>
  <si>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</si>
  <si>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</si>
  <si>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</si>
  <si>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</si>
  <si>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</si>
  <si>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</si>
  <si>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</si>
  <si>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</si>
  <si>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</si>
  <si>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</si>
  <si>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</si>
  <si>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</si>
  <si>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</si>
  <si>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</si>
  <si>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</si>
  <si>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</si>
  <si>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</si>
  <si>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</si>
  <si>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</si>
  <si>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</si>
  <si>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</si>
  <si>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</si>
  <si>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</si>
  <si>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</si>
  <si>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</si>
  <si>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</si>
  <si>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</si>
  <si>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</si>
  <si>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</si>
  <si>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</si>
  <si>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</si>
  <si>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</si>
  <si>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</si>
  <si>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</si>
  <si>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</si>
  <si>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</si>
  <si>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</si>
  <si>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</si>
  <si>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</si>
  <si>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</si>
  <si>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</si>
  <si>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</si>
  <si>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</si>
  <si>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</si>
  <si>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</si>
  <si>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</si>
  <si>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</si>
  <si>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</si>
  <si>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</si>
  <si>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</si>
  <si>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</si>
  <si>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</si>
  <si>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</si>
  <si>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</si>
  <si>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</si>
  <si>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</si>
  <si>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</si>
  <si>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</si>
  <si>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</si>
  <si>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</si>
  <si>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</si>
  <si>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</si>
  <si>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</si>
  <si>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</si>
  <si>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</si>
  <si>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</si>
  <si>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</si>
  <si>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</si>
  <si>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</si>
  <si>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</si>
  <si>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</si>
  <si>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</si>
  <si>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</si>
  <si>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</si>
  <si>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</si>
  <si>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</si>
  <si>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</si>
  <si>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</si>
  <si>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</si>
  <si>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</si>
  <si>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</si>
  <si>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</si>
  <si>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</si>
  <si>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</si>
  <si>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</si>
  <si>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</si>
  <si>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</si>
  <si>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</si>
  <si>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</si>
  <si>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</si>
  <si>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</si>
  <si>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</si>
  <si>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</si>
  <si>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</si>
  <si>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</si>
  <si>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</si>
  <si>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</si>
  <si>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</si>
  <si>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</si>
  <si>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</si>
  <si>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</si>
  <si>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</si>
  <si>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</si>
  <si>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</si>
  <si>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</si>
  <si>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</si>
  <si>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</si>
  <si>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</si>
  <si>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</si>
  <si>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</si>
  <si>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</si>
  <si>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</si>
  <si>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</si>
  <si>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</si>
  <si>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</si>
  <si>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</si>
  <si>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</si>
  <si>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</si>
  <si>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</si>
  <si>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</si>
  <si>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</si>
  <si>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</si>
  <si>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</si>
  <si>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</si>
  <si>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</si>
  <si>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</si>
  <si>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</si>
  <si>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</si>
  <si>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</si>
  <si>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</si>
  <si>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</si>
  <si>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</si>
  <si>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</si>
  <si>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</si>
  <si>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</si>
  <si>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</si>
  <si>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</si>
  <si>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</si>
  <si>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</si>
  <si>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</si>
  <si>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</si>
  <si>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</si>
  <si>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</si>
  <si>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</si>
  <si>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</si>
  <si>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</si>
  <si>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</si>
  <si>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</si>
  <si>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</si>
  <si>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</si>
  <si>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</si>
  <si>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</si>
  <si>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</si>
  <si>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</si>
  <si>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</si>
  <si>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</si>
  <si>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</si>
  <si>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</si>
  <si>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</si>
  <si>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</si>
  <si>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</si>
  <si>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</si>
  <si>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</si>
  <si>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</si>
  <si>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</si>
  <si>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</si>
  <si>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</si>
  <si>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</si>
  <si>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</si>
  <si>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</si>
  <si>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</si>
  <si>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</si>
  <si>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</si>
  <si>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</si>
  <si>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</si>
  <si>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</si>
  <si>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</si>
  <si>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</si>
  <si>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</si>
  <si>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</si>
  <si>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</si>
  <si>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</si>
  <si>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</si>
  <si>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</si>
  <si>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</si>
  <si>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</si>
  <si>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</si>
  <si>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</si>
  <si>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</si>
  <si>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</si>
  <si>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</si>
  <si>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</si>
  <si>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</si>
  <si>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</si>
  <si>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</si>
  <si>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</si>
  <si>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</si>
  <si>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</si>
  <si>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</si>
  <si>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</si>
  <si>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</si>
  <si>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</si>
  <si>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</si>
  <si>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</si>
  <si>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</si>
  <si>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</si>
  <si>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</si>
  <si>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</si>
  <si>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</si>
  <si>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</si>
  <si>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</si>
  <si>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</si>
  <si>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</si>
  <si>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</si>
  <si>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</si>
  <si>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</si>
  <si>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</si>
  <si>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</si>
  <si>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</si>
  <si>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</si>
  <si>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</si>
  <si>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</si>
  <si>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</si>
  <si>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</si>
  <si>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</si>
  <si>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</si>
  <si>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</si>
  <si>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</si>
  <si>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</si>
  <si>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</si>
  <si>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</si>
  <si>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</si>
  <si>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</si>
  <si>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</si>
  <si>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</si>
  <si>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</si>
  <si>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</si>
  <si>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</si>
  <si>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</si>
  <si>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</si>
  <si>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</si>
  <si>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</si>
  <si>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</si>
  <si>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</si>
  <si>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</si>
  <si>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</si>
  <si>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</si>
  <si>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</si>
  <si>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</si>
  <si>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</si>
  <si>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</si>
  <si>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</si>
  <si>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</si>
  <si>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</si>
  <si>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</si>
  <si>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</si>
  <si>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</si>
  <si>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</si>
  <si>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</si>
  <si>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</si>
  <si>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</si>
  <si>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</si>
  <si>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</si>
  <si>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</si>
  <si>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</si>
  <si>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</si>
  <si>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</si>
  <si>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</si>
  <si>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</si>
  <si>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</si>
  <si>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</si>
  <si>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</si>
  <si>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</si>
  <si>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</si>
  <si>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</si>
  <si>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</si>
  <si>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</si>
  <si>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</si>
  <si>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</si>
  <si>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</si>
  <si>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</si>
  <si>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</si>
  <si>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</si>
  <si>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</si>
  <si>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</si>
  <si>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</si>
  <si>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</si>
  <si>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</si>
  <si>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</si>
  <si>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</si>
  <si>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</si>
  <si>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</si>
  <si>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</si>
  <si>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</si>
  <si>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</si>
  <si>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</si>
  <si>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</si>
  <si>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</si>
  <si>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</si>
  <si>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</si>
  <si>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</si>
  <si>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</si>
  <si>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</si>
  <si>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</si>
  <si>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</si>
  <si>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</si>
  <si>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</si>
  <si>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</si>
  <si>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</si>
  <si>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</si>
  <si>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</si>
  <si>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</si>
  <si>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</si>
  <si>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</si>
  <si>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</si>
  <si>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</si>
  <si>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</si>
  <si>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</si>
  <si>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</si>
  <si>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</si>
  <si>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</si>
  <si>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</si>
  <si>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</si>
  <si>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</si>
  <si>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</si>
  <si>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</si>
  <si>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</si>
  <si>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</si>
  <si>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</si>
  <si>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</si>
  <si>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</si>
  <si>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</si>
  <si>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</si>
  <si>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</si>
  <si>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</si>
  <si>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</si>
  <si>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</si>
  <si>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</si>
  <si>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</si>
  <si>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</si>
  <si>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</si>
  <si>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</si>
  <si>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</si>
  <si>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</si>
  <si>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</si>
  <si>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</si>
  <si>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</si>
  <si>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</si>
  <si>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</si>
  <si>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</si>
  <si>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</si>
  <si>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</si>
  <si>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</si>
  <si>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</si>
  <si>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</si>
  <si>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</si>
  <si>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</si>
  <si>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</si>
  <si>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</si>
  <si>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</si>
  <si>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</si>
  <si>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</si>
  <si>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</si>
  <si>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</si>
  <si>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</si>
  <si>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</si>
  <si>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</si>
  <si>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</si>
  <si>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</si>
  <si>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</si>
  <si>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</si>
  <si>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</si>
  <si>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</si>
  <si>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</si>
  <si>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</si>
  <si>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</si>
  <si>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</si>
  <si>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</si>
  <si>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</si>
  <si>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</si>
  <si>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</si>
  <si>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</si>
  <si>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</si>
  <si>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</si>
  <si>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</si>
  <si>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</si>
  <si>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</si>
  <si>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</si>
  <si>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</si>
  <si>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</si>
  <si>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</si>
  <si>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</si>
  <si>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</si>
  <si>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</si>
  <si>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</si>
  <si>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</si>
  <si>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</si>
  <si>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</si>
  <si>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</si>
  <si>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</si>
  <si>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</si>
  <si>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</si>
  <si>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</si>
  <si>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</si>
  <si>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</si>
  <si>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</si>
  <si>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</si>
  <si>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</si>
  <si>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</si>
  <si>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</si>
  <si>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</si>
  <si>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</si>
  <si>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</si>
  <si>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</si>
  <si>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</si>
  <si>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</si>
  <si>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</si>
  <si>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</si>
  <si>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</si>
  <si>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</si>
  <si>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</si>
  <si>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</si>
  <si>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</si>
  <si>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</si>
  <si>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</si>
  <si>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</si>
  <si>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</si>
  <si>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</si>
  <si>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</si>
  <si>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</si>
  <si>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</si>
  <si>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</si>
  <si>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</si>
  <si>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</si>
  <si>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</si>
  <si>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</si>
  <si>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</si>
  <si>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</si>
  <si>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</si>
  <si>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</si>
  <si>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</si>
  <si>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</si>
  <si>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</si>
  <si>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</si>
  <si>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</si>
  <si>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</si>
  <si>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</si>
  <si>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</si>
  <si>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</si>
  <si>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</si>
  <si>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</si>
  <si>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</si>
  <si>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</si>
  <si>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</si>
  <si>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</si>
  <si>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</si>
  <si>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</si>
  <si>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</si>
  <si>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</si>
  <si>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</si>
  <si>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</si>
  <si>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</si>
  <si>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</si>
  <si>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</si>
  <si>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</si>
  <si>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</si>
  <si>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</si>
  <si>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</si>
  <si>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</si>
  <si>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</si>
  <si>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</si>
  <si>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</si>
  <si>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</si>
  <si>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</si>
  <si>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</si>
  <si>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</si>
  <si>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</si>
  <si>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</si>
  <si>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</si>
  <si>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</si>
  <si>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</si>
  <si>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</si>
  <si>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</si>
  <si>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</si>
  <si>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</si>
  <si>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</si>
  <si>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</si>
  <si>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</si>
  <si>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</si>
  <si>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</si>
  <si>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</si>
  <si>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</si>
  <si>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</si>
  <si>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</si>
  <si>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</si>
  <si>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</si>
  <si>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</si>
  <si>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</si>
  <si>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</si>
  <si>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</si>
  <si>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</si>
  <si>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</si>
  <si>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</si>
  <si>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</si>
  <si>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</si>
  <si>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</si>
  <si>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</si>
  <si>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</si>
  <si>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</si>
  <si>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</si>
  <si>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</si>
  <si>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</si>
  <si>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</si>
  <si>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</si>
  <si>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</si>
  <si>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</si>
  <si>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</si>
  <si>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</si>
  <si>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</si>
  <si>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</si>
  <si>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</si>
  <si>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</si>
  <si>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</si>
  <si>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</si>
  <si>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</si>
  <si>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</si>
  <si>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</si>
  <si>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</si>
  <si>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</si>
  <si>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</si>
  <si>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</si>
  <si>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</si>
  <si>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</si>
  <si>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</si>
  <si>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</si>
  <si>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</si>
  <si>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</si>
  <si>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</si>
  <si>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</si>
  <si>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</si>
  <si>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</si>
  <si>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</si>
  <si>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</si>
  <si>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</si>
  <si>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</si>
  <si>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</si>
  <si>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</si>
  <si>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</si>
  <si>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</si>
  <si>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</si>
  <si>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</si>
  <si>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</si>
  <si>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</si>
  <si>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</si>
  <si>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</si>
  <si>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</si>
  <si>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</si>
  <si>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</si>
  <si>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</si>
  <si>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</si>
  <si>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</si>
  <si>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</si>
  <si>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</si>
  <si>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</si>
  <si>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</si>
  <si>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</si>
  <si>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</si>
  <si>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</si>
  <si>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</si>
  <si>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</si>
  <si>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</si>
  <si>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</si>
  <si>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</si>
  <si>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</si>
  <si>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</si>
  <si>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</si>
  <si>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</si>
  <si>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</si>
  <si>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</si>
  <si>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</si>
  <si>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</si>
  <si>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</si>
  <si>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</si>
  <si>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</si>
  <si>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</si>
  <si>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</si>
  <si>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</si>
  <si>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</si>
  <si>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</si>
  <si>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</si>
  <si>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</si>
  <si>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</si>
  <si>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</si>
  <si>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</si>
  <si>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</si>
  <si>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</si>
  <si>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</si>
  <si>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</si>
  <si>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</si>
  <si>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</si>
  <si>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</si>
  <si>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</si>
  <si>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</si>
  <si>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</si>
  <si>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</si>
  <si>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</si>
  <si>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</si>
  <si>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</si>
  <si>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</si>
  <si>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</si>
  <si>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</si>
  <si>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</si>
  <si>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</si>
  <si>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</si>
  <si>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</si>
  <si>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</si>
  <si>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</si>
  <si>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</si>
  <si>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</si>
  <si>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</si>
  <si>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</si>
  <si>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</si>
  <si>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</si>
  <si>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</si>
  <si>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</si>
  <si>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</si>
  <si>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</si>
  <si>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</si>
  <si>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</si>
  <si>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</si>
  <si>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</si>
  <si>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</si>
  <si>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</si>
  <si>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</si>
  <si>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</si>
  <si>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</si>
  <si>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</si>
  <si>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</si>
  <si>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</si>
  <si>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</si>
  <si>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</si>
  <si>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</si>
  <si>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</si>
  <si>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</si>
  <si>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</si>
  <si>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</si>
  <si>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</si>
  <si>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</si>
  <si>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</si>
  <si>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</si>
  <si>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</si>
  <si>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</si>
  <si>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</si>
  <si>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</si>
  <si>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</si>
  <si>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</si>
  <si>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</si>
  <si>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</si>
  <si>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</si>
  <si>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</si>
  <si>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</si>
  <si>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</si>
  <si>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</si>
  <si>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</si>
  <si>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</si>
  <si>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</si>
  <si>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</si>
  <si>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</si>
  <si>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</si>
  <si>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</si>
  <si>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</si>
  <si>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</si>
  <si>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</si>
  <si>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</si>
  <si>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</si>
  <si>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</si>
  <si>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</si>
  <si>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</si>
  <si>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</si>
  <si>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</si>
  <si>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</si>
  <si>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</si>
  <si>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</si>
  <si>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</si>
  <si>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</si>
  <si>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</si>
  <si>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</si>
  <si>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</si>
  <si>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</si>
  <si>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</si>
  <si>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</si>
  <si>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</si>
  <si>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</si>
  <si>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</si>
  <si>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</si>
  <si>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</si>
  <si>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</si>
  <si>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</si>
  <si>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</si>
  <si>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</si>
  <si>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</si>
  <si>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</si>
  <si>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</si>
  <si>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</si>
  <si>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</si>
  <si>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</si>
  <si>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</si>
  <si>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</si>
  <si>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</si>
  <si>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</si>
  <si>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</si>
  <si>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</si>
  <si>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</si>
  <si>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</si>
  <si>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</si>
  <si>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</si>
  <si>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</si>
  <si>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</si>
  <si>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</si>
  <si>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</si>
  <si>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</si>
  <si>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</si>
  <si>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</si>
  <si>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</si>
  <si>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</si>
  <si>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</si>
  <si>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</si>
  <si>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</si>
  <si>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</si>
  <si>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</si>
  <si>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</si>
  <si>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</si>
  <si>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</si>
  <si>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</si>
  <si>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</si>
  <si>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</si>
  <si>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</si>
  <si>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</si>
  <si>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</si>
  <si>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</si>
  <si>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</si>
  <si>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</si>
  <si>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</si>
  <si>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</si>
  <si>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</si>
  <si>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</si>
  <si>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</si>
  <si>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</si>
  <si>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</si>
  <si>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</si>
  <si>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</si>
  <si>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</si>
  <si>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</si>
  <si>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</si>
  <si>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</si>
  <si>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</si>
  <si>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</si>
  <si>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</si>
  <si>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</si>
  <si>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</si>
  <si>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</si>
  <si>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</si>
  <si>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</si>
  <si>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</si>
  <si>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</si>
  <si>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</si>
  <si>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</si>
  <si>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</si>
  <si>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</si>
  <si>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</si>
  <si>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</si>
  <si>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</si>
  <si>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</si>
  <si>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</si>
  <si>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</si>
  <si>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</si>
  <si>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</si>
  <si>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</si>
  <si>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</si>
  <si>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</si>
  <si>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</si>
  <si>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</si>
  <si>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</si>
  <si>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</si>
  <si>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</si>
  <si>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</si>
  <si>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</si>
  <si>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</si>
  <si>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</si>
  <si>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</si>
  <si>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</si>
  <si>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</si>
  <si>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</si>
  <si>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</si>
  <si>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</si>
  <si>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</si>
  <si>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</si>
  <si>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</si>
  <si>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</si>
  <si>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</si>
  <si>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</si>
  <si>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</si>
  <si>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</si>
  <si>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</si>
  <si>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</si>
  <si>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</si>
  <si>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</si>
  <si>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</si>
  <si>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</si>
  <si>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</si>
  <si>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</si>
  <si>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</si>
  <si>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</si>
  <si>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</si>
  <si>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</si>
  <si>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</si>
  <si>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</si>
  <si>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</si>
  <si>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</si>
  <si>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</si>
  <si>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</si>
  <si>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</si>
  <si>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</si>
  <si>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</si>
  <si>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</si>
  <si>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</si>
  <si>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</si>
  <si>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</si>
  <si>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</si>
  <si>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</si>
  <si>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</si>
  <si>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</si>
  <si>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</si>
  <si>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</si>
  <si>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</si>
  <si>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</si>
  <si>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</si>
  <si>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</si>
  <si>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</si>
  <si>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</si>
  <si>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</si>
  <si>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</si>
  <si>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</si>
  <si>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</si>
  <si>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</si>
  <si>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</si>
  <si>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</si>
  <si>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</si>
  <si>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</si>
  <si>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</si>
  <si>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</si>
  <si>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</si>
  <si>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</si>
  <si>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</si>
  <si>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</si>
  <si>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</si>
  <si>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</si>
  <si>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</si>
  <si>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</si>
  <si>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</si>
  <si>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</si>
  <si>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</si>
  <si>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</si>
  <si>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</si>
  <si>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</si>
  <si>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</si>
  <si>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</si>
  <si>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</si>
  <si>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</si>
  <si>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</si>
  <si>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</si>
  <si>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</si>
  <si>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</si>
  <si>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</si>
  <si>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</si>
  <si>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</si>
  <si>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</si>
  <si>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</si>
  <si>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</si>
  <si>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</si>
  <si>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</si>
  <si>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</si>
  <si>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</si>
  <si>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</si>
  <si>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</si>
  <si>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</si>
  <si>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</si>
  <si>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</si>
  <si>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</si>
  <si>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</si>
  <si>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</si>
  <si>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</si>
  <si>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</si>
  <si>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</si>
  <si>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</si>
  <si>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</si>
  <si>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</si>
  <si>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</si>
  <si>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</si>
  <si>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</si>
  <si>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</si>
  <si>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</si>
  <si>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</si>
  <si>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</si>
  <si>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</si>
  <si>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</si>
  <si>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</si>
  <si>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</si>
  <si>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</si>
  <si>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</si>
  <si>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</si>
  <si>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</si>
  <si>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</si>
  <si>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</si>
  <si>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</si>
  <si>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</si>
  <si>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</si>
  <si>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</si>
  <si>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</si>
  <si>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</si>
  <si>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</si>
  <si>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</si>
  <si>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</si>
  <si>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</si>
  <si>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</si>
  <si>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</si>
  <si>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</si>
  <si>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</si>
  <si>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</si>
  <si>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</si>
  <si>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</si>
  <si>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</si>
  <si>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</si>
  <si>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</si>
  <si>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</si>
  <si>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</si>
  <si>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</si>
  <si>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</si>
  <si>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</si>
  <si>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</si>
  <si>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</si>
  <si>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</si>
  <si>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</si>
  <si>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</si>
  <si>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</si>
  <si>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</si>
  <si>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</si>
  <si>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</si>
  <si>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</si>
  <si>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</si>
  <si>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</si>
  <si>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</si>
  <si>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</si>
  <si>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</si>
  <si>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</si>
  <si>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</si>
  <si>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</si>
  <si>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</si>
  <si>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</si>
  <si>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</si>
  <si>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</si>
  <si>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</si>
  <si>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</si>
  <si>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</si>
  <si>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</si>
  <si>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</si>
  <si>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</si>
  <si>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</si>
  <si>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</si>
  <si>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</si>
  <si>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</si>
  <si>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</si>
  <si>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</si>
  <si>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</si>
  <si>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</si>
  <si>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</si>
  <si>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</si>
  <si>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</si>
  <si>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</si>
  <si>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</si>
  <si>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</si>
  <si>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</si>
  <si>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</si>
  <si>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</si>
  <si>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</si>
  <si>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</si>
  <si>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</si>
  <si>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</si>
  <si>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</si>
  <si>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</si>
  <si>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</si>
  <si>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</si>
  <si>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</si>
  <si>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</si>
  <si>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</si>
  <si>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</si>
  <si>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</si>
  <si>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</si>
  <si>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</si>
  <si>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</si>
  <si>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</si>
  <si>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</si>
  <si>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</si>
  <si>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</si>
  <si>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</si>
  <si>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</si>
  <si>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</si>
  <si>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</si>
  <si>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</si>
  <si>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</si>
  <si>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</si>
  <si>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</si>
  <si>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</si>
  <si>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</si>
  <si>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</si>
  <si>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</si>
  <si>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</si>
  <si>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</si>
  <si>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</si>
  <si>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</si>
  <si>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</si>
  <si>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</si>
  <si>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</si>
  <si>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</si>
  <si>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</si>
  <si>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</si>
  <si>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</si>
  <si>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</si>
  <si>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</si>
  <si>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</si>
  <si>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</si>
  <si>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</si>
  <si>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</si>
  <si>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</si>
  <si>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</si>
  <si>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</si>
  <si>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</si>
  <si>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</si>
  <si>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</si>
  <si>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</si>
  <si>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</si>
  <si>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</si>
  <si>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</si>
  <si>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</si>
  <si>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</si>
  <si>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</si>
  <si>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</si>
  <si>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</si>
  <si>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</si>
  <si>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</si>
  <si>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</si>
  <si>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</si>
  <si>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</si>
  <si>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</si>
  <si>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</si>
  <si>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</si>
  <si>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</si>
  <si>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</si>
  <si>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</si>
  <si>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</si>
  <si>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</si>
  <si>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</si>
  <si>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</si>
  <si>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</si>
  <si>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</si>
  <si>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</si>
  <si>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</si>
  <si>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</si>
  <si>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</si>
  <si>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</si>
  <si>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</si>
  <si>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</si>
  <si>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</si>
  <si>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</si>
  <si>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</si>
  <si>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</si>
  <si>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</si>
  <si>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</si>
  <si>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</si>
  <si>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</si>
  <si>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</si>
  <si>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</si>
  <si>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</si>
  <si>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</si>
  <si>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</si>
  <si>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</si>
  <si>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</si>
  <si>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</si>
  <si>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</si>
  <si>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</si>
  <si>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</si>
  <si>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</si>
  <si>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</si>
  <si>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</si>
  <si>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</si>
  <si>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</si>
  <si>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</si>
  <si>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</si>
  <si>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</si>
  <si>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</si>
  <si>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</si>
  <si>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</si>
  <si>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</si>
  <si>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</si>
  <si>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</si>
  <si>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</si>
  <si>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</si>
  <si>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</si>
  <si>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</si>
  <si>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</si>
  <si>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</si>
  <si>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</si>
  <si>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</si>
  <si>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</si>
  <si>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</si>
  <si>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</si>
  <si>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</si>
  <si>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</si>
  <si>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</si>
  <si>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</si>
  <si>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</si>
  <si>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</si>
  <si>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</si>
  <si>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</si>
  <si>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</si>
  <si>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</si>
  <si>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</si>
  <si>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</si>
  <si>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</si>
  <si>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</si>
  <si>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</si>
  <si>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</si>
  <si>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</si>
  <si>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</si>
  <si>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</si>
  <si>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</si>
  <si>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</si>
  <si>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</si>
  <si>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</si>
  <si>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</si>
  <si>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</si>
  <si>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</si>
  <si>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</si>
  <si>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</si>
  <si>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</si>
  <si>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</si>
  <si>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</si>
  <si>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</si>
  <si>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</si>
  <si>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</si>
  <si>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</si>
  <si>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</si>
  <si>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</si>
  <si>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</si>
  <si>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</si>
  <si>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</si>
  <si>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</si>
  <si>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</si>
  <si>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</si>
  <si>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</si>
  <si>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</si>
  <si>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</si>
  <si>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</si>
  <si>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</si>
  <si>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</si>
  <si>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</si>
  <si>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</si>
  <si>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</si>
  <si>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</si>
  <si>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</si>
  <si>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</si>
  <si>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</si>
  <si>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</si>
  <si>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</si>
  <si>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</si>
  <si>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</si>
  <si>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</si>
  <si>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</si>
  <si>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</si>
  <si>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</si>
  <si>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</si>
  <si>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</si>
  <si>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</si>
  <si>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</si>
  <si>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</si>
  <si>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</si>
  <si>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</si>
  <si>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</si>
  <si>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</si>
  <si>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</si>
  <si>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</si>
  <si>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</si>
  <si>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</si>
  <si>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</si>
  <si>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</si>
  <si>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</si>
  <si>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</si>
  <si>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</si>
  <si>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</si>
  <si>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</si>
  <si>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</si>
  <si>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</si>
  <si>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</si>
  <si>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</si>
  <si>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</si>
  <si>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</si>
  <si>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</si>
  <si>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</si>
  <si>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</si>
  <si>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</si>
  <si>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</si>
  <si>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</si>
  <si>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</si>
  <si>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</si>
  <si>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</si>
  <si>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</si>
  <si>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</si>
  <si>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</si>
  <si>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</si>
  <si>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</si>
  <si>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</si>
  <si>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</si>
  <si>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</si>
  <si>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</si>
  <si>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</si>
  <si>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</si>
  <si>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</si>
  <si>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</si>
  <si>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</si>
  <si>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</si>
  <si>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</si>
  <si>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</si>
  <si>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</si>
  <si>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</si>
  <si>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</si>
  <si>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</si>
  <si>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</si>
  <si>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</si>
  <si>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</si>
  <si>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</si>
  <si>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</si>
  <si>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</si>
  <si>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</si>
  <si>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</si>
  <si>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</si>
  <si>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</si>
  <si>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</si>
  <si>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</si>
  <si>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</si>
  <si>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</si>
  <si>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</si>
  <si>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</si>
  <si>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</si>
  <si>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</si>
  <si>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</si>
  <si>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</si>
  <si>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</si>
  <si>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</si>
  <si>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</si>
  <si>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</si>
  <si>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</si>
  <si>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</si>
  <si>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</si>
  <si>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</si>
  <si>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</si>
  <si>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</si>
  <si>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</si>
  <si>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</si>
  <si>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</si>
  <si>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</si>
  <si>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</si>
  <si>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</si>
  <si>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</si>
  <si>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</si>
  <si>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</si>
  <si>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</si>
  <si>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</si>
  <si>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</si>
  <si>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</si>
  <si>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</si>
  <si>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</si>
  <si>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</si>
  <si>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</si>
  <si>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</si>
  <si>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</si>
  <si>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</si>
  <si>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</si>
  <si>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</si>
  <si>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</si>
  <si>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</si>
  <si>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</si>
  <si>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</si>
  <si>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</si>
  <si>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</si>
  <si>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</si>
  <si>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</si>
  <si>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</si>
  <si>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</si>
  <si>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</si>
  <si>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</si>
  <si>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</si>
  <si>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</si>
  <si>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</si>
  <si>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</si>
  <si>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</si>
  <si>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</si>
  <si>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</si>
  <si>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</si>
  <si>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</si>
  <si>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</si>
  <si>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</si>
  <si>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</si>
  <si>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</si>
  <si>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</si>
  <si>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</si>
  <si>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</si>
  <si>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</si>
  <si>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</si>
  <si>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</si>
  <si>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</si>
  <si>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</si>
  <si>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</si>
  <si>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</si>
  <si>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</si>
  <si>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</si>
  <si>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</si>
  <si>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</si>
  <si>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</si>
  <si>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</si>
  <si>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</si>
  <si>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</si>
  <si>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</si>
  <si>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</si>
  <si>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</si>
  <si>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</si>
  <si>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</si>
  <si>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</si>
  <si>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</si>
  <si>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</si>
  <si>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</si>
  <si>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</si>
  <si>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</si>
  <si>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</si>
  <si>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</si>
  <si>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</si>
  <si>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</si>
  <si>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</si>
  <si>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</si>
  <si>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</si>
  <si>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</si>
  <si>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</si>
  <si>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</si>
  <si>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</si>
  <si>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</si>
  <si>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</si>
  <si>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</si>
  <si>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</si>
  <si>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</si>
  <si>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</si>
  <si>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</si>
  <si>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</si>
  <si>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</si>
  <si>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</si>
  <si>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</si>
  <si>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</si>
  <si>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</si>
  <si>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</si>
  <si>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</si>
  <si>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</si>
  <si>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</si>
  <si>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</si>
  <si>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</si>
  <si>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</si>
  <si>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</si>
  <si>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</si>
  <si>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</si>
  <si>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</si>
  <si>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</si>
  <si>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</si>
  <si>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</si>
  <si>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</si>
  <si>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</si>
  <si>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</si>
  <si>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</si>
  <si>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</si>
  <si>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</si>
  <si>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</si>
  <si>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</si>
  <si>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</si>
  <si>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</si>
  <si>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</si>
  <si>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</si>
  <si>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</si>
  <si>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</si>
  <si>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</si>
  <si>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</si>
  <si>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</si>
  <si>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</si>
  <si>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</si>
  <si>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</si>
  <si>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</si>
  <si>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</si>
  <si>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</si>
  <si>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</si>
  <si>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</si>
  <si>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</si>
  <si>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</si>
  <si>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</si>
  <si>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</si>
  <si>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</si>
  <si>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</si>
  <si>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</si>
  <si>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</si>
  <si>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</si>
  <si>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</si>
  <si>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</si>
  <si>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</si>
  <si>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</si>
  <si>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</si>
  <si>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</si>
  <si>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</si>
  <si>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</si>
  <si>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</si>
  <si>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</si>
  <si>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</si>
  <si>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</si>
  <si>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</si>
  <si>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</si>
  <si>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</si>
  <si>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</si>
  <si>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</si>
  <si>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</si>
  <si>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</si>
  <si>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</si>
  <si>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</si>
  <si>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</si>
  <si>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</si>
  <si>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</si>
  <si>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</si>
  <si>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</si>
  <si>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</si>
  <si>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</si>
  <si>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</si>
  <si>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</si>
  <si>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</si>
  <si>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</si>
  <si>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</si>
  <si>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</si>
  <si>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</si>
  <si>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</si>
  <si>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</si>
  <si>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</si>
  <si>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</si>
  <si>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</si>
  <si>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</si>
  <si>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</si>
  <si>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</si>
  <si>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</si>
  <si>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</si>
  <si>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</si>
  <si>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</si>
  <si>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</si>
  <si>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</si>
  <si>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</si>
  <si>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</si>
  <si>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</si>
  <si>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</si>
  <si>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</si>
  <si>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</si>
  <si>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</si>
  <si>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</si>
  <si>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</si>
  <si>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</si>
  <si>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</si>
  <si>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</si>
  <si>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</si>
  <si>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</si>
  <si>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</si>
  <si>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</si>
  <si>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</si>
  <si>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</si>
  <si>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</si>
  <si>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</si>
  <si>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</si>
  <si>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</si>
  <si>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</si>
  <si>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</si>
  <si>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</si>
  <si>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</si>
  <si>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</si>
  <si>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</si>
  <si>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</si>
  <si>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</si>
  <si>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</si>
  <si>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</si>
  <si>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</si>
  <si>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</si>
  <si>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</si>
  <si>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</si>
  <si>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</si>
  <si>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</si>
  <si>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</si>
  <si>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</si>
  <si>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</si>
  <si>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</si>
  <si>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</si>
  <si>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</si>
  <si>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</si>
  <si>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</si>
  <si>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</si>
  <si>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</si>
  <si>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</si>
  <si>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</si>
  <si>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</si>
  <si>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</si>
  <si>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</si>
  <si>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</si>
  <si>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</si>
  <si>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</si>
  <si>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</si>
  <si>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</si>
  <si>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</si>
  <si>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</si>
  <si>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</si>
  <si>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</si>
  <si>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</si>
  <si>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</si>
  <si>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</si>
  <si>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</si>
  <si>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</si>
  <si>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</si>
  <si>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</si>
  <si>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</si>
  <si>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</si>
  <si>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</si>
  <si>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</si>
  <si>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</si>
  <si>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</si>
  <si>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</si>
  <si>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</si>
  <si>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</si>
  <si>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</si>
  <si>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</si>
  <si>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</si>
  <si>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</si>
  <si>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</si>
  <si>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</si>
  <si>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</si>
  <si>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</si>
  <si>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</si>
  <si>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</si>
  <si>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</si>
  <si>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</si>
  <si>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</si>
  <si>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</si>
  <si>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</si>
  <si>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</si>
  <si>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</si>
  <si>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</si>
  <si>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</si>
  <si>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</si>
  <si>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</si>
  <si>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</si>
  <si>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</si>
  <si>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</si>
  <si>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</si>
  <si>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</si>
  <si>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</si>
  <si>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</si>
  <si>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</si>
  <si>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</si>
  <si>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</si>
  <si>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</si>
  <si>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</si>
  <si>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</si>
  <si>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</si>
  <si>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</si>
  <si>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</si>
  <si>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</si>
  <si>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</si>
  <si>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</si>
  <si>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</si>
  <si>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</si>
  <si>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</si>
  <si>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</si>
  <si>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</si>
  <si>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</si>
  <si>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</si>
  <si>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</si>
  <si>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</si>
  <si>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</si>
  <si>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</si>
  <si>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</si>
  <si>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</si>
  <si>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</si>
  <si>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</si>
  <si>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</si>
  <si>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</si>
  <si>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</si>
  <si>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</si>
  <si>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</si>
  <si>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</si>
  <si>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</si>
  <si>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</si>
  <si>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</si>
  <si>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</si>
  <si>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</si>
  <si>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</si>
  <si>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</si>
  <si>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</si>
  <si>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</si>
  <si>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</si>
  <si>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</si>
  <si>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</si>
  <si>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</si>
  <si>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</si>
  <si>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</si>
  <si>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</si>
  <si>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</si>
  <si>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</si>
  <si>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</si>
  <si>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</si>
  <si>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</si>
  <si>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</si>
  <si>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</si>
  <si>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</si>
  <si>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</si>
  <si>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</si>
  <si>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</si>
  <si>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</si>
  <si>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</si>
  <si>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</si>
  <si>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</si>
  <si>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</si>
  <si>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</si>
  <si>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</si>
  <si>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</si>
  <si>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</si>
  <si>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</si>
  <si>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</si>
  <si>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</si>
  <si>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</si>
  <si>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</si>
  <si>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</si>
  <si>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</si>
  <si>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</si>
  <si>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</si>
  <si>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</si>
  <si>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</si>
  <si>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</si>
  <si>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</si>
  <si>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</si>
  <si>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</si>
  <si>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</si>
  <si>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</si>
  <si>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</si>
  <si>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</si>
  <si>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</si>
  <si>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</si>
  <si>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</si>
  <si>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</si>
  <si>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</si>
  <si>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</si>
  <si>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</si>
  <si>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</si>
  <si>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</si>
  <si>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</si>
  <si>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</si>
  <si>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</si>
  <si>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</si>
  <si>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</si>
  <si>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</si>
  <si>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</si>
  <si>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</si>
  <si>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</si>
  <si>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</si>
  <si>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</si>
  <si>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</si>
  <si>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</si>
  <si>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</si>
  <si>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</si>
  <si>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</si>
  <si>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</si>
  <si>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</si>
  <si>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</si>
  <si>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</si>
  <si>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</si>
  <si>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</si>
  <si>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</si>
  <si>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</si>
  <si>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</si>
  <si>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</si>
  <si>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</si>
  <si>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</si>
  <si>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</si>
  <si>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</si>
  <si>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</si>
  <si>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</si>
  <si>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</si>
  <si>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</si>
  <si>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</si>
  <si>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</si>
  <si>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</si>
  <si>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</si>
  <si>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</si>
  <si>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</si>
  <si>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</si>
  <si>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</si>
  <si>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</si>
  <si>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</si>
  <si>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</si>
  <si>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</si>
  <si>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</si>
  <si>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</si>
  <si>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</si>
  <si>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</si>
  <si>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</si>
  <si>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</si>
  <si>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</si>
  <si>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</si>
  <si>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</si>
  <si>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</si>
  <si>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</si>
  <si>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</si>
  <si>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</si>
  <si>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</si>
  <si>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</si>
  <si>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</si>
  <si>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</si>
  <si>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</si>
  <si>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</si>
  <si>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</si>
  <si>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</si>
  <si>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</si>
  <si>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</si>
  <si>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</si>
  <si>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</si>
  <si>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</si>
  <si>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</si>
  <si>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</si>
  <si>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</si>
  <si>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</si>
  <si>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</si>
  <si>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</si>
  <si>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</si>
  <si>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</si>
  <si>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</si>
  <si>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</si>
  <si>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</si>
  <si>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</si>
  <si>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</si>
  <si>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</si>
  <si>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</si>
  <si>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</si>
  <si>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</si>
  <si>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</si>
  <si>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</si>
  <si>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</si>
  <si>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</si>
  <si>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</si>
  <si>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</si>
  <si>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</si>
  <si>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</si>
  <si>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</si>
  <si>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</si>
  <si>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</si>
  <si>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</si>
  <si>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</si>
  <si>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</si>
  <si>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</si>
  <si>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</si>
  <si>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</si>
  <si>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</si>
  <si>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</si>
  <si>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</si>
  <si>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</si>
  <si>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</si>
  <si>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</si>
  <si>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</si>
  <si>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</si>
  <si>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</si>
  <si>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</si>
  <si>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</si>
  <si>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</si>
  <si>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</si>
  <si>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</si>
  <si>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</si>
  <si>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</si>
  <si>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</si>
  <si>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</si>
  <si>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</si>
  <si>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</si>
  <si>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</si>
  <si>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</si>
  <si>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</si>
  <si>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</si>
  <si>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</si>
  <si>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</si>
  <si>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</si>
  <si>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</si>
  <si>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</si>
  <si>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</si>
  <si>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</si>
  <si>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</si>
  <si>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</si>
  <si>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</si>
  <si>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</si>
  <si>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</si>
  <si>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</si>
  <si>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</si>
  <si>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</si>
  <si>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</si>
  <si>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</si>
  <si>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</si>
  <si>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</si>
  <si>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</si>
  <si>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</si>
  <si>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</si>
  <si>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</si>
  <si>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</si>
  <si>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</si>
  <si>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</si>
  <si>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</si>
  <si>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</si>
  <si>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</si>
  <si>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</si>
  <si>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</si>
  <si>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</si>
  <si>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</si>
  <si>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</si>
  <si>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</si>
  <si>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</si>
  <si>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</si>
  <si>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</si>
  <si>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</si>
  <si>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</si>
  <si>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</si>
  <si>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</si>
  <si>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</si>
  <si>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</si>
  <si>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</si>
  <si>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</si>
  <si>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</si>
  <si>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</si>
  <si>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</si>
  <si>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</si>
  <si>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</si>
  <si>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</si>
  <si>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</si>
  <si>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</si>
  <si>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</si>
  <si>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</si>
  <si>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</si>
  <si>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</si>
  <si>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</si>
  <si>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</si>
  <si>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</si>
  <si>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</si>
  <si>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</si>
  <si>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</si>
  <si>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</si>
  <si>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</si>
  <si>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</si>
  <si>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</si>
  <si>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</si>
  <si>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</si>
  <si>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</si>
  <si>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</si>
  <si>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</si>
  <si>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</si>
  <si>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</si>
  <si>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</si>
  <si>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</si>
  <si>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</si>
  <si>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</si>
  <si>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</si>
  <si>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</si>
  <si>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</si>
  <si>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</si>
  <si>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</si>
  <si>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</si>
  <si>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</si>
  <si>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</si>
  <si>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</si>
  <si>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</si>
  <si>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</si>
  <si>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</si>
  <si>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</si>
  <si>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</si>
  <si>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</si>
  <si>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</si>
  <si>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</si>
  <si>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</si>
  <si>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</si>
  <si>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</si>
  <si>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</si>
  <si>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</si>
  <si>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</si>
  <si>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</si>
  <si>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</si>
  <si>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</si>
  <si>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</si>
  <si>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</si>
  <si>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</si>
  <si>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</si>
  <si>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</si>
  <si>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</si>
  <si>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</si>
  <si>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</si>
  <si>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</si>
  <si>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</si>
  <si>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</si>
  <si>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</si>
  <si>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</si>
  <si>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</si>
  <si>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</si>
  <si>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</si>
  <si>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</si>
  <si>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</si>
  <si>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</si>
  <si>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</si>
  <si>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</si>
  <si>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</si>
  <si>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</si>
  <si>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</si>
  <si>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</si>
  <si>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</si>
  <si>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</si>
  <si>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</si>
  <si>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</si>
  <si>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</si>
  <si>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</si>
  <si>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</si>
  <si>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</si>
  <si>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</si>
  <si>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</si>
  <si>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</si>
  <si>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</si>
  <si>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</si>
  <si>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</si>
  <si>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</si>
  <si>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</si>
  <si>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</si>
  <si>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</si>
  <si>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</si>
  <si>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</si>
  <si>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</si>
  <si>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</si>
  <si>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</si>
  <si>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</si>
  <si>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</si>
  <si>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</si>
  <si>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</si>
  <si>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</si>
  <si>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</si>
  <si>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</si>
  <si>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</si>
  <si>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</si>
  <si>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</si>
  <si>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</si>
  <si>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</si>
  <si>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</si>
  <si>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</si>
  <si>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</si>
  <si>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</si>
  <si>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</si>
  <si>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</si>
  <si>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</si>
  <si>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</si>
  <si>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</si>
  <si>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</si>
  <si>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</si>
  <si>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</si>
  <si>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</si>
  <si>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</si>
  <si>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</si>
  <si>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</si>
  <si>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</si>
  <si>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</si>
  <si>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</si>
  <si>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</si>
  <si>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</si>
  <si>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</si>
  <si>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</si>
  <si>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</si>
  <si>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</si>
  <si>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</si>
  <si>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</si>
  <si>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</si>
  <si>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</si>
  <si>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</si>
  <si>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</si>
  <si>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</si>
  <si>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</si>
  <si>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</si>
  <si>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</si>
  <si>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</si>
  <si>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</si>
  <si>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</si>
  <si>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</si>
  <si>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</si>
  <si>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</si>
  <si>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</si>
  <si>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</si>
  <si>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</si>
  <si>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</si>
  <si>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</si>
  <si>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</si>
  <si>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</si>
  <si>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</si>
  <si>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</si>
  <si>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</si>
  <si>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</si>
  <si>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</si>
  <si>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</si>
  <si>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</si>
  <si>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</si>
  <si>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</si>
  <si>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</si>
  <si>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</si>
  <si>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</si>
  <si>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</si>
  <si>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</si>
  <si>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</si>
  <si>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</si>
  <si>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</si>
  <si>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</si>
  <si>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</si>
  <si>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</si>
  <si>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</si>
  <si>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</si>
  <si>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</si>
  <si>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</si>
  <si>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</si>
  <si>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</si>
  <si>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</si>
  <si>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</si>
  <si>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</si>
  <si>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</si>
  <si>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</si>
  <si>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</si>
  <si>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</si>
  <si>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</si>
  <si>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</si>
  <si>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</si>
  <si>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</si>
  <si>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</si>
  <si>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</si>
  <si>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</si>
  <si>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</si>
  <si>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</si>
  <si>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</si>
  <si>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</si>
  <si>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</si>
  <si>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</si>
  <si>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</si>
  <si>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</si>
  <si>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</si>
  <si>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</si>
  <si>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</si>
  <si>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</si>
  <si>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</si>
  <si>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</si>
  <si>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</si>
  <si>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</si>
  <si>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</si>
  <si>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</si>
  <si>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</si>
  <si>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</si>
  <si>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</si>
  <si>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</si>
  <si>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</si>
  <si>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</si>
  <si>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</si>
  <si>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</si>
  <si>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</si>
  <si>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</si>
  <si>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</si>
  <si>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</si>
  <si>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</si>
  <si>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</si>
  <si>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</si>
  <si>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</si>
  <si>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</si>
  <si>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</si>
  <si>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</si>
  <si>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</si>
  <si>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</si>
  <si>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</si>
  <si>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</si>
  <si>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</si>
  <si>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</si>
  <si>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</si>
  <si>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</si>
  <si>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</si>
  <si>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</si>
  <si>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</si>
  <si>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</si>
  <si>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</si>
  <si>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</si>
  <si>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</si>
  <si>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</si>
  <si>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</si>
  <si>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</si>
  <si>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</si>
  <si>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</si>
  <si>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</si>
  <si>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</si>
  <si>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</si>
  <si>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</si>
  <si>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</si>
  <si>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</si>
  <si>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</si>
  <si>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</si>
  <si>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</si>
  <si>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</si>
  <si>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</si>
  <si>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</si>
  <si>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</si>
  <si>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</si>
  <si>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</si>
  <si>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</si>
  <si>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</si>
  <si>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</si>
  <si>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</si>
  <si>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</si>
  <si>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</si>
  <si>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</si>
  <si>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</si>
  <si>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</si>
  <si>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</si>
  <si>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</si>
  <si>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</si>
  <si>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</si>
  <si>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</si>
  <si>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</si>
  <si>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</si>
  <si>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</si>
  <si>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</si>
  <si>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</si>
  <si>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</si>
  <si>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</si>
  <si>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</si>
  <si>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</si>
  <si>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</si>
  <si>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</si>
  <si>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</si>
  <si>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</si>
  <si>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</si>
  <si>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</si>
  <si>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</si>
  <si>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</si>
  <si>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</si>
  <si>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</si>
  <si>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</si>
  <si>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</si>
  <si>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</si>
  <si>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</si>
  <si>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</si>
  <si>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</si>
  <si>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</si>
  <si>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</si>
  <si>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</si>
  <si>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</si>
  <si>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</si>
  <si>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</si>
  <si>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</si>
  <si>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</si>
  <si>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</si>
  <si>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</si>
  <si>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</si>
  <si>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</si>
  <si>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</si>
  <si>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</si>
  <si>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</si>
  <si>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</si>
  <si>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</si>
  <si>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</si>
  <si>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</si>
  <si>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</si>
  <si>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</si>
  <si>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</si>
  <si>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</si>
  <si>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</si>
  <si>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</si>
  <si>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</si>
  <si>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</si>
  <si>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</si>
  <si>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</si>
  <si>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</si>
  <si>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</si>
  <si>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</si>
  <si>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</si>
  <si>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</si>
  <si>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</si>
  <si>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</si>
  <si>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</si>
  <si>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</si>
  <si>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</si>
  <si>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</si>
  <si>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</si>
  <si>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</si>
  <si>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</si>
  <si>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</si>
  <si>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</si>
  <si>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</si>
  <si>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</si>
  <si>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</si>
  <si>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</si>
  <si>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</si>
  <si>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</si>
  <si>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</si>
  <si>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</si>
  <si>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</si>
  <si>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</si>
  <si>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</si>
  <si>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</si>
  <si>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</si>
  <si>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</si>
  <si>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</si>
  <si>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</si>
  <si>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</si>
  <si>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</si>
  <si>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</si>
  <si>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</si>
  <si>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</si>
  <si>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</si>
  <si>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</si>
  <si>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</si>
  <si>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</si>
  <si>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</si>
  <si>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</si>
  <si>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</si>
  <si>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</si>
  <si>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</si>
  <si>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</si>
  <si>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</si>
  <si>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</si>
  <si>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</si>
  <si>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</si>
  <si>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</si>
  <si>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</si>
  <si>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</si>
  <si>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</si>
  <si>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</si>
  <si>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</si>
  <si>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</si>
  <si>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</si>
  <si>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</si>
  <si>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</si>
  <si>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</si>
  <si>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</si>
  <si>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</si>
  <si>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</si>
  <si>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</si>
  <si>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</si>
  <si>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</si>
  <si>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</si>
  <si>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</si>
  <si>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</si>
  <si>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</si>
  <si>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</si>
  <si>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</si>
  <si>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</si>
  <si>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</si>
  <si>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</si>
  <si>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</si>
  <si>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</si>
  <si>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</si>
  <si>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</si>
  <si>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</si>
  <si>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</si>
  <si>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</si>
  <si>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</si>
  <si>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</si>
  <si>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</si>
  <si>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</si>
  <si>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</si>
  <si>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</si>
  <si>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</si>
  <si>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</si>
  <si>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</si>
  <si>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</si>
  <si>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</si>
  <si>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</si>
  <si>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</si>
  <si>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</si>
  <si>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</si>
  <si>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</si>
  <si>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</si>
  <si>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</si>
  <si>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</si>
  <si>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</si>
  <si>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</si>
  <si>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</si>
  <si>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</si>
  <si>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</si>
  <si>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</si>
  <si>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</si>
  <si>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</si>
  <si>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</si>
  <si>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</si>
  <si>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</si>
  <si>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</si>
  <si>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</si>
  <si>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</si>
  <si>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</si>
  <si>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</si>
  <si>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</si>
  <si>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</si>
  <si>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</si>
  <si>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</si>
  <si>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</si>
  <si>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</si>
  <si>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</si>
  <si>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</si>
  <si>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</si>
  <si>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</si>
  <si>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</si>
  <si>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</si>
  <si>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</si>
  <si>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</si>
  <si>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</si>
  <si>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</si>
  <si>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</si>
  <si>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</si>
  <si>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</si>
  <si>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</si>
  <si>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</si>
  <si>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</si>
  <si>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</si>
  <si>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</si>
  <si>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</si>
  <si>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</si>
  <si>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</si>
  <si>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</si>
  <si>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</si>
  <si>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</si>
  <si>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</si>
  <si>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</si>
  <si>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</si>
  <si>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</si>
  <si>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</si>
  <si>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</si>
  <si>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</si>
  <si>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</si>
  <si>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</si>
  <si>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</si>
  <si>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</si>
  <si>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</si>
  <si>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</si>
  <si>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</si>
  <si>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</si>
  <si>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</si>
  <si>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</si>
  <si>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</si>
  <si>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</si>
  <si>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</si>
  <si>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</si>
  <si>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</si>
  <si>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</si>
  <si>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</si>
  <si>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</si>
  <si>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</si>
  <si>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</si>
  <si>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</si>
  <si>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</si>
  <si>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</si>
  <si>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</si>
  <si>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</si>
  <si>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</si>
  <si>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</si>
  <si>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</si>
  <si>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</si>
  <si>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</si>
  <si>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</si>
  <si>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</si>
  <si>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</si>
  <si>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</si>
  <si>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</si>
  <si>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</si>
  <si>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</si>
  <si>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</si>
  <si>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</si>
  <si>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</si>
  <si>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</si>
  <si>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</si>
  <si>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</si>
  <si>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</si>
  <si>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</si>
  <si>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</si>
  <si>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</si>
  <si>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</si>
  <si>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</si>
  <si>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</si>
  <si>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</si>
  <si>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</si>
  <si>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</si>
  <si>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</si>
  <si>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</si>
  <si>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</si>
  <si>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</si>
  <si>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</si>
  <si>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</si>
  <si>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</si>
  <si>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</si>
  <si>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</si>
  <si>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</si>
  <si>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</si>
  <si>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</si>
  <si>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</si>
  <si>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</si>
  <si>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</si>
  <si>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</si>
  <si>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</si>
  <si>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</si>
  <si>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</si>
  <si>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</si>
  <si>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</si>
  <si>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</si>
  <si>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</si>
  <si>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</si>
  <si>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</si>
  <si>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</si>
  <si>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</si>
  <si>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</si>
  <si>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</si>
  <si>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</si>
  <si>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</si>
  <si>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</si>
  <si>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</si>
  <si>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</si>
  <si>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</si>
  <si>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</si>
  <si>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</si>
  <si>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</si>
  <si>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</si>
  <si>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</si>
  <si>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</si>
  <si>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</si>
  <si>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</si>
  <si>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</si>
  <si>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</si>
  <si>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</si>
  <si>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</si>
  <si>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</si>
  <si>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</si>
  <si>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</si>
  <si>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</si>
  <si>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</si>
  <si>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</si>
  <si>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</si>
  <si>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</si>
  <si>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</si>
  <si>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</si>
  <si>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</si>
  <si>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</si>
  <si>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</si>
  <si>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</si>
  <si>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</si>
  <si>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</si>
  <si>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</si>
  <si>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</si>
  <si>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</si>
  <si>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</si>
  <si>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</si>
  <si>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</si>
  <si>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</si>
  <si>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</si>
  <si>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</si>
  <si>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</si>
  <si>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</si>
  <si>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</si>
  <si>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</si>
  <si>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</si>
  <si>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</si>
  <si>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</si>
  <si>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</si>
  <si>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</si>
  <si>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</si>
  <si>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</si>
  <si>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</si>
  <si>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</si>
  <si>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</si>
  <si>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</si>
  <si>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</si>
  <si>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</si>
  <si>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</si>
  <si>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</si>
  <si>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</si>
  <si>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</si>
  <si>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</si>
  <si>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</si>
  <si>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</si>
  <si>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</si>
  <si>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</si>
  <si>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</si>
  <si>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</si>
  <si>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</si>
  <si>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</si>
  <si>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</si>
  <si>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</si>
  <si>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</si>
  <si>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</si>
  <si>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</si>
  <si>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</si>
  <si>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</si>
  <si>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</si>
  <si>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</si>
  <si>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</si>
  <si>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</si>
  <si>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</si>
  <si>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</si>
  <si>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</si>
  <si>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</si>
  <si>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</si>
  <si>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</si>
  <si>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</si>
  <si>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</si>
  <si>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</si>
  <si>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</si>
  <si>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</si>
  <si>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</si>
  <si>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</si>
  <si>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</si>
  <si>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</si>
  <si>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</si>
  <si>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</si>
  <si>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</si>
  <si>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</si>
  <si>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</si>
  <si>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</si>
  <si>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</si>
  <si>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</si>
  <si>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</si>
  <si>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</si>
  <si>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</si>
  <si>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</si>
  <si>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</si>
  <si>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</si>
  <si>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</si>
  <si>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</si>
  <si>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</si>
  <si>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</si>
  <si>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</si>
  <si>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</si>
  <si>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</si>
  <si>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</si>
  <si>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</si>
  <si>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</si>
  <si>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</si>
  <si>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</si>
  <si>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</si>
  <si>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</si>
  <si>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</si>
  <si>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</si>
  <si>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</si>
  <si>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</si>
  <si>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</si>
  <si>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</si>
  <si>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</si>
  <si>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</si>
  <si>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</si>
  <si>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</si>
  <si>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</si>
  <si>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</si>
  <si>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</si>
  <si>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</si>
  <si>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</si>
  <si>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</si>
  <si>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</si>
  <si>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</si>
  <si>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</si>
  <si>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</si>
  <si>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</si>
  <si>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</si>
  <si>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</si>
  <si>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</si>
  <si>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</si>
  <si>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</si>
  <si>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</si>
  <si>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</si>
  <si>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</si>
  <si>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</si>
  <si>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</si>
  <si>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</si>
  <si>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</si>
  <si>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</si>
  <si>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</si>
  <si>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</si>
  <si>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</si>
  <si>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</si>
  <si>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</si>
  <si>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</si>
  <si>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</si>
  <si>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</si>
  <si>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</si>
  <si>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</si>
  <si>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</si>
  <si>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</si>
  <si>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</si>
  <si>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</si>
  <si>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</si>
  <si>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</si>
  <si>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</si>
  <si>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</si>
  <si>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</si>
  <si>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</si>
  <si>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</si>
  <si>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</si>
  <si>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</si>
  <si>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</si>
  <si>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</si>
  <si>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</si>
  <si>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</si>
  <si>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</si>
  <si>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</si>
  <si>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</si>
  <si>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</si>
  <si>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</si>
  <si>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</si>
  <si>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</si>
  <si>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</si>
  <si>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</si>
  <si>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</si>
  <si>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</si>
  <si>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</si>
  <si>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</si>
  <si>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</si>
  <si>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</si>
  <si>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</si>
  <si>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</si>
  <si>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</si>
  <si>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</si>
  <si>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</si>
  <si>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</si>
  <si>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</si>
  <si>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</si>
  <si>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</si>
  <si>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</si>
  <si>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</si>
  <si>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</si>
  <si>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</si>
  <si>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</si>
  <si>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</si>
  <si>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</si>
  <si>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</si>
  <si>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</si>
  <si>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</si>
  <si>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</si>
  <si>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</si>
  <si>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</si>
  <si>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</si>
  <si>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</si>
  <si>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</si>
  <si>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</si>
  <si>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</si>
  <si>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</si>
  <si>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</si>
  <si>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</si>
  <si>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</si>
  <si>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</si>
  <si>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</si>
  <si>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</si>
  <si>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</si>
  <si>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</si>
  <si>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</si>
  <si>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</si>
  <si>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</si>
  <si>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</si>
  <si>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</si>
  <si>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</si>
  <si>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</si>
  <si>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</si>
  <si>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</si>
  <si>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</si>
  <si>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</si>
  <si>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</si>
  <si>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</si>
  <si>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</si>
  <si>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</si>
  <si>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</si>
  <si>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</si>
  <si>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</si>
  <si>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</si>
  <si>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</si>
  <si>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</si>
  <si>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</si>
  <si>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</si>
  <si>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</si>
  <si>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</si>
  <si>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</si>
  <si>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</si>
  <si>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</si>
  <si>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</si>
  <si>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</si>
  <si>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</si>
  <si>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</si>
  <si>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</si>
  <si>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</si>
  <si>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</si>
  <si>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</si>
  <si>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</si>
  <si>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</si>
  <si>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</si>
  <si>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</si>
  <si>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</si>
  <si>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</si>
  <si>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</si>
  <si>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</si>
  <si>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</si>
  <si>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</si>
  <si>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</si>
  <si>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</si>
  <si>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</si>
  <si>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</si>
  <si>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</si>
  <si>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</si>
  <si>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</si>
  <si>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</si>
  <si>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</si>
  <si>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</si>
  <si>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</si>
  <si>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</si>
  <si>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</si>
  <si>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</si>
  <si>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</si>
  <si>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</si>
  <si>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</si>
  <si>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</si>
  <si>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</si>
  <si>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</si>
  <si>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</si>
  <si>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</si>
  <si>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</si>
  <si>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</si>
  <si>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</si>
  <si>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</si>
  <si>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</si>
  <si>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</si>
  <si>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</si>
  <si>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</si>
  <si>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</si>
  <si>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</si>
  <si>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</si>
  <si>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</si>
  <si>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</si>
  <si>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</si>
  <si>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</si>
  <si>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</si>
  <si>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</si>
  <si>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</si>
  <si>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</si>
  <si>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</si>
  <si>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</si>
  <si>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</si>
  <si>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</si>
  <si>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</si>
  <si>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</si>
  <si>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</si>
  <si>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</si>
  <si>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</si>
  <si>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</si>
  <si>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</si>
  <si>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</si>
  <si>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</si>
  <si>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</si>
  <si>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</si>
  <si>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</si>
  <si>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</si>
  <si>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</si>
  <si>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</si>
  <si>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</si>
  <si>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</si>
  <si>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</si>
  <si>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</si>
  <si>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</si>
  <si>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</si>
  <si>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</si>
  <si>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</si>
  <si>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</si>
  <si>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</si>
  <si>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</si>
  <si>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</si>
  <si>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</si>
  <si>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</si>
  <si>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</si>
  <si>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</si>
  <si>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</si>
  <si>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</si>
  <si>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</si>
  <si>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</si>
  <si>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</si>
  <si>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</si>
  <si>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</si>
  <si>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</si>
  <si>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</si>
  <si>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</si>
  <si>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</si>
  <si>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</si>
  <si>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</si>
  <si>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</si>
  <si>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</si>
  <si>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</si>
  <si>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</si>
  <si>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</si>
  <si>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</si>
  <si>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</si>
  <si>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</si>
  <si>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</si>
  <si>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</si>
  <si>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</si>
  <si>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</si>
  <si>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</si>
  <si>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</si>
  <si>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</si>
  <si>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</si>
  <si>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</si>
  <si>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</si>
  <si>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</si>
  <si>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</si>
  <si>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</si>
  <si>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</si>
  <si>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</si>
  <si>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</si>
  <si>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</si>
  <si>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</si>
  <si>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</si>
  <si>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</si>
  <si>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</si>
  <si>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</si>
  <si>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</si>
  <si>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</si>
  <si>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</si>
  <si>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</si>
  <si>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</si>
  <si>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</si>
  <si>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</si>
  <si>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</si>
  <si>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</si>
  <si>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</si>
  <si>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</si>
  <si>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</si>
  <si>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</si>
  <si>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</si>
  <si>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</si>
  <si>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</si>
  <si>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</si>
  <si>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</si>
  <si>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</si>
  <si>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</si>
  <si>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</si>
  <si>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</si>
  <si>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</si>
  <si>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</si>
  <si>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</si>
  <si>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</si>
  <si>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</si>
  <si>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</si>
  <si>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</si>
  <si>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</si>
  <si>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</si>
  <si>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</si>
  <si>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</si>
  <si>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</si>
  <si>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</si>
  <si>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</si>
  <si>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</si>
  <si>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</si>
  <si>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</si>
  <si>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</si>
  <si>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</si>
  <si>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</si>
  <si>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</si>
  <si>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</si>
  <si>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</si>
  <si>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</si>
  <si>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</si>
  <si>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</si>
  <si>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</si>
  <si>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</si>
  <si>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</si>
  <si>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</si>
  <si>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</si>
  <si>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</si>
  <si>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</si>
  <si>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</si>
  <si>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</si>
  <si>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</si>
  <si>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</si>
  <si>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</si>
  <si>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</si>
  <si>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</si>
  <si>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</si>
  <si>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</si>
  <si>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</si>
  <si>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</si>
  <si>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</si>
  <si>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</si>
  <si>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</si>
  <si>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</si>
  <si>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</si>
  <si>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</si>
  <si>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</si>
  <si>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</si>
  <si>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</si>
  <si>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</si>
  <si>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</si>
  <si>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</si>
  <si>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</si>
  <si>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</si>
  <si>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</si>
  <si>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</si>
  <si>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</si>
  <si>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</si>
  <si>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</si>
  <si>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</si>
  <si>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</si>
  <si>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</si>
  <si>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</si>
  <si>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</si>
  <si>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</si>
  <si>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</si>
  <si>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</si>
  <si>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</si>
  <si>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</si>
  <si>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</si>
  <si>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</si>
  <si>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</si>
  <si>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</si>
  <si>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</si>
  <si>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</si>
  <si>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</si>
  <si>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</si>
  <si>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</si>
  <si>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</si>
  <si>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</si>
  <si>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</si>
  <si>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</si>
  <si>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</si>
  <si>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</si>
  <si>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</si>
  <si>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</si>
  <si>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</si>
  <si>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</si>
  <si>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</si>
  <si>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</si>
  <si>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</si>
  <si>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</si>
  <si>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</si>
  <si>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</si>
  <si>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</si>
  <si>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</si>
  <si>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</si>
  <si>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</si>
  <si>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</si>
  <si>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</si>
  <si>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</si>
  <si>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</si>
  <si>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</si>
  <si>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</si>
  <si>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</si>
  <si>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</si>
  <si>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</si>
  <si>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</si>
  <si>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</si>
  <si>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</si>
  <si>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</si>
  <si>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</si>
  <si>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</si>
  <si>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</si>
  <si>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</si>
  <si>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</si>
  <si>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</si>
  <si>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</si>
  <si>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</si>
  <si>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</si>
  <si>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</si>
  <si>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</si>
  <si>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</si>
  <si>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</si>
  <si>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</si>
  <si>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</si>
  <si>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</si>
  <si>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</si>
  <si>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</si>
  <si>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</si>
  <si>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</si>
  <si>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</si>
  <si>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</si>
  <si>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</si>
  <si>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</si>
  <si>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</si>
  <si>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</si>
  <si>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</si>
  <si>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</si>
  <si>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</si>
  <si>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</si>
  <si>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</si>
  <si>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</si>
  <si>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</si>
  <si>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</si>
  <si>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</si>
  <si>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</si>
  <si>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</si>
  <si>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</si>
  <si>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</si>
  <si>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</si>
  <si>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</si>
  <si>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</si>
  <si>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</si>
  <si>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</si>
  <si>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</si>
  <si>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</si>
  <si>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</si>
  <si>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</si>
  <si>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</si>
  <si>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</si>
  <si>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</si>
  <si>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</si>
  <si>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</si>
  <si>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</si>
  <si>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</si>
  <si>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</si>
  <si>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</si>
  <si>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</si>
  <si>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</si>
  <si>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</si>
  <si>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</si>
  <si>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</si>
  <si>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</si>
  <si>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</si>
  <si>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</si>
  <si>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</si>
  <si>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</si>
  <si>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</si>
  <si>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</si>
  <si>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</si>
  <si>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</si>
  <si>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</si>
  <si>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</si>
  <si>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</si>
  <si>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</si>
  <si>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</si>
  <si>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</si>
  <si>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</si>
  <si>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</si>
  <si>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</si>
  <si>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</si>
  <si>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</si>
  <si>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</si>
  <si>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</si>
  <si>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</si>
  <si>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</si>
  <si>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</si>
  <si>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</si>
  <si>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</si>
  <si>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</si>
  <si>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</si>
  <si>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</si>
  <si>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</si>
  <si>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</si>
  <si>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</si>
  <si>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</si>
  <si>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</si>
  <si>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</si>
  <si>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</si>
  <si>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</si>
  <si>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</si>
  <si>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</si>
  <si>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</si>
  <si>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</si>
  <si>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</si>
  <si>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</si>
  <si>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</si>
  <si>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</si>
  <si>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</si>
  <si>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</si>
  <si>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</si>
  <si>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</si>
  <si>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</si>
  <si>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</si>
  <si>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</si>
  <si>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</si>
  <si>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</si>
  <si>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</si>
  <si>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</si>
  <si>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</si>
  <si>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</si>
  <si>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</si>
  <si>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</si>
  <si>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</si>
  <si>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</si>
  <si>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</si>
  <si>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</si>
  <si>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</si>
  <si>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</si>
  <si>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</si>
  <si>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</si>
  <si>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</si>
  <si>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</si>
  <si>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</si>
  <si>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</si>
  <si>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</si>
  <si>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</si>
  <si>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</si>
  <si>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</si>
  <si>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</si>
  <si>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</si>
  <si>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</si>
  <si>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</si>
  <si>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</si>
  <si>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</si>
  <si>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</si>
  <si>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</si>
  <si>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</si>
  <si>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</si>
  <si>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</si>
  <si>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</si>
  <si>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</si>
  <si>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</si>
  <si>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</si>
  <si>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</si>
  <si>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</si>
  <si>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</si>
  <si>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</si>
  <si>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</si>
  <si>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</si>
  <si>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</si>
  <si>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</si>
  <si>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</si>
  <si>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</si>
  <si>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</si>
  <si>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</si>
  <si>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</si>
  <si>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</si>
  <si>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</si>
  <si>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</si>
  <si>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</si>
  <si>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</si>
  <si>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</si>
  <si>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</si>
  <si>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</si>
  <si>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</si>
  <si>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</si>
  <si>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</si>
  <si>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</si>
  <si>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</si>
  <si>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</si>
  <si>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</si>
  <si>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</si>
  <si>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</si>
  <si>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</si>
  <si>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</si>
  <si>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</si>
  <si>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</si>
  <si>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</si>
  <si>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</si>
  <si>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</si>
  <si>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</si>
  <si>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</si>
  <si>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</si>
  <si>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</si>
  <si>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</si>
  <si>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</si>
  <si>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</si>
  <si>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</si>
  <si>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</si>
  <si>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</si>
  <si>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</si>
  <si>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</si>
  <si>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</si>
  <si>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</si>
  <si>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</si>
  <si>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</si>
  <si>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</si>
  <si>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</si>
  <si>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</si>
  <si>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</si>
  <si>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</si>
  <si>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</si>
  <si>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</si>
  <si>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</si>
  <si>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</si>
  <si>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</si>
  <si>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</si>
  <si>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</si>
  <si>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</si>
  <si>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</si>
  <si>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</si>
  <si>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</si>
  <si>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</si>
  <si>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</si>
  <si>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</si>
  <si>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</si>
  <si>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</si>
  <si>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</si>
  <si>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</si>
  <si>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</si>
  <si>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</si>
  <si>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</si>
  <si>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</si>
  <si>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</si>
  <si>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</si>
  <si>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</si>
  <si>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</si>
  <si>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</si>
  <si>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</si>
  <si>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</si>
  <si>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</si>
  <si>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</si>
  <si>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</si>
  <si>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</si>
  <si>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</si>
  <si>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</si>
  <si>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</si>
  <si>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</si>
  <si>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</si>
  <si>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</si>
  <si>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</si>
  <si>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</si>
  <si>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</si>
  <si>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</si>
  <si>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</si>
  <si>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</si>
  <si>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</si>
  <si>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</si>
  <si>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</si>
  <si>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</si>
  <si>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</si>
  <si>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</si>
  <si>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</si>
  <si>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</si>
  <si>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</si>
  <si>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</si>
  <si>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</si>
  <si>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</si>
  <si>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</si>
  <si>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</si>
  <si>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</si>
  <si>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</si>
  <si>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</si>
  <si>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</si>
  <si>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</si>
  <si>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</si>
  <si>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</si>
  <si>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</si>
  <si>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</si>
  <si>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</si>
  <si>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</si>
  <si>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</si>
  <si>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</si>
  <si>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</si>
  <si>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</si>
  <si>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</si>
  <si>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</si>
  <si>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</si>
  <si>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</si>
  <si>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</si>
  <si>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</si>
  <si>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</si>
  <si>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</si>
  <si>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</si>
  <si>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</si>
  <si>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</si>
  <si>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</si>
  <si>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</si>
  <si>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</si>
  <si>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</si>
  <si>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</si>
  <si>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</si>
  <si>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</si>
  <si>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</si>
  <si>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</si>
  <si>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</si>
  <si>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</si>
  <si>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</si>
  <si>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</si>
  <si>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</si>
  <si>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</si>
  <si>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</si>
  <si>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</si>
  <si>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</si>
  <si>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</si>
  <si>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</si>
  <si>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</si>
  <si>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</si>
  <si>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</si>
  <si>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</si>
  <si>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</si>
  <si>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</si>
  <si>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</si>
  <si>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</si>
  <si>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</si>
  <si>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</si>
  <si>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</si>
  <si>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</si>
  <si>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</si>
  <si>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</si>
  <si>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</si>
  <si>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</si>
  <si>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</si>
  <si>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</si>
  <si>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</si>
  <si>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</si>
  <si>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</si>
  <si>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</si>
  <si>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</si>
  <si>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</si>
  <si>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</si>
  <si>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</si>
  <si>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</si>
  <si>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</si>
  <si>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</si>
  <si>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</si>
  <si>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</si>
  <si>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</si>
  <si>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</si>
  <si>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</si>
  <si>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</si>
  <si>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</si>
  <si>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</si>
  <si>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</si>
  <si>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</si>
  <si>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</si>
  <si>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</si>
  <si>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</si>
  <si>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</si>
  <si>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</si>
  <si>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</si>
  <si>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</si>
  <si>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</si>
  <si>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</si>
  <si>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</si>
  <si>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</si>
  <si>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</si>
  <si>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</si>
  <si>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</si>
  <si>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</si>
  <si>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</si>
  <si>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</si>
  <si>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</si>
  <si>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</si>
  <si>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</si>
  <si>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</si>
  <si>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</si>
  <si>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</si>
  <si>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</si>
  <si>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</si>
  <si>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</si>
  <si>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</si>
  <si>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</si>
  <si>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</si>
  <si>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</si>
  <si>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</si>
  <si>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</si>
  <si>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</si>
  <si>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</si>
  <si>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</si>
  <si>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</si>
  <si>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</si>
  <si>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</si>
  <si>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</si>
  <si>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</si>
  <si>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</si>
  <si>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</si>
  <si>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</si>
  <si>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</si>
  <si>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</si>
  <si>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</si>
  <si>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</si>
  <si>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</si>
  <si>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</si>
  <si>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</si>
  <si>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</si>
  <si>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</si>
  <si>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</si>
  <si>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</si>
  <si>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</si>
  <si>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</si>
  <si>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</si>
  <si>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</si>
  <si>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</si>
  <si>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</si>
  <si>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</si>
  <si>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</si>
  <si>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</si>
  <si>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</si>
  <si>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</si>
  <si>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</si>
  <si>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</si>
  <si>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</si>
  <si>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</si>
  <si>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</si>
  <si>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</si>
  <si>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</si>
  <si>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</si>
  <si>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</si>
  <si>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</si>
  <si>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</si>
  <si>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</si>
  <si>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</si>
  <si>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</si>
  <si>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</si>
  <si>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</si>
  <si>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</si>
  <si>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</si>
  <si>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</si>
  <si>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</si>
  <si>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</si>
  <si>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</si>
  <si>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</si>
  <si>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</si>
  <si>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</si>
  <si>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</si>
  <si>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</si>
  <si>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</si>
  <si>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</si>
  <si>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</si>
  <si>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</si>
  <si>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</si>
  <si>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</si>
  <si>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</si>
  <si>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</si>
  <si>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</si>
  <si>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</si>
  <si>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</si>
  <si>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</si>
  <si>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</si>
  <si>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</si>
  <si>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</si>
  <si>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</si>
  <si>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</si>
  <si>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</si>
  <si>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</si>
  <si>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</si>
  <si>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</si>
  <si>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</si>
  <si>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</si>
  <si>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</si>
  <si>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</si>
  <si>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</si>
  <si>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</si>
  <si>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</si>
  <si>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</si>
  <si>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</si>
  <si>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</si>
  <si>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</si>
  <si>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</si>
  <si>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</si>
  <si>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</si>
  <si>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</si>
  <si>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</si>
  <si>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</si>
  <si>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</si>
  <si>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</si>
  <si>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</si>
  <si>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</si>
  <si>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</si>
  <si>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</si>
  <si>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</si>
  <si>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</si>
  <si>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</si>
  <si>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</si>
  <si>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</si>
  <si>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</si>
  <si>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</si>
  <si>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</si>
  <si>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</si>
  <si>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</si>
  <si>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</si>
  <si>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</si>
  <si>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</si>
  <si>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</si>
  <si>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</si>
  <si>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</si>
  <si>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</si>
  <si>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</si>
  <si>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</si>
  <si>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</si>
  <si>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</si>
  <si>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</si>
  <si>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</si>
  <si>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</si>
  <si>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</si>
  <si>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</si>
  <si>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</si>
  <si>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</si>
  <si>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</si>
  <si>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</si>
  <si>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</si>
  <si>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</si>
  <si>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</si>
  <si>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</si>
  <si>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</si>
  <si>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</si>
  <si>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</si>
  <si>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</si>
  <si>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</si>
  <si>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</si>
  <si>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</si>
  <si>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</si>
  <si>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</si>
  <si>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</si>
  <si>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</si>
  <si>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</si>
  <si>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</si>
  <si>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</si>
  <si>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</si>
  <si>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</si>
  <si>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</si>
  <si>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</si>
  <si>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</si>
  <si>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</si>
  <si>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</si>
  <si>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</si>
  <si>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</si>
  <si>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</si>
  <si>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</si>
  <si>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</si>
  <si>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</si>
  <si>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</si>
  <si>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</si>
  <si>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</si>
  <si>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</si>
  <si>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</si>
  <si>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</si>
  <si>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</si>
  <si>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</si>
  <si>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</si>
  <si>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</si>
  <si>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</si>
  <si>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</si>
  <si>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</si>
  <si>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</si>
  <si>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</si>
  <si>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</si>
  <si>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</si>
  <si>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</si>
  <si>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</si>
  <si>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</si>
  <si>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</si>
  <si>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</si>
  <si>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</si>
  <si>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</si>
  <si>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</si>
  <si>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</si>
  <si>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</si>
  <si>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</si>
  <si>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</si>
  <si>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</si>
  <si>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</si>
  <si>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</si>
  <si>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</si>
  <si>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</si>
  <si>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</si>
  <si>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</si>
  <si>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</si>
  <si>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</si>
  <si>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</si>
  <si>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</si>
  <si>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</si>
  <si>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</si>
  <si>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</si>
  <si>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</si>
  <si>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</si>
  <si>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</si>
  <si>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</si>
  <si>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</si>
  <si>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</si>
  <si>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</si>
  <si>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</si>
  <si>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</si>
  <si>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</si>
  <si>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</si>
  <si>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</si>
  <si>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</si>
  <si>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</si>
  <si>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</si>
  <si>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</si>
  <si>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</si>
  <si>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</si>
  <si>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</si>
  <si>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</si>
  <si>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</si>
  <si>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</si>
  <si>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</si>
  <si>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</si>
  <si>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</si>
  <si>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</si>
  <si>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</si>
  <si>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</si>
  <si>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</si>
  <si>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</si>
  <si>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</si>
  <si>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</si>
  <si>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</si>
  <si>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</si>
  <si>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</si>
  <si>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</si>
  <si>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</si>
  <si>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</si>
  <si>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</si>
  <si>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</si>
  <si>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</si>
  <si>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</si>
  <si>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</si>
  <si>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</si>
  <si>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</si>
  <si>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</si>
  <si>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</si>
  <si>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</si>
  <si>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</si>
  <si>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</si>
  <si>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</si>
  <si>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</si>
  <si>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</si>
  <si>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</si>
  <si>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</si>
  <si>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</si>
  <si>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</si>
  <si>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</si>
  <si>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</si>
  <si>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</si>
  <si>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</si>
  <si>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</si>
  <si>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</si>
  <si>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</si>
  <si>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</si>
  <si>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</si>
  <si>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</si>
  <si>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</si>
  <si>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</si>
  <si>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</si>
  <si>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</si>
  <si>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</si>
  <si>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</si>
  <si>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</si>
  <si>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</si>
  <si>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</si>
  <si>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</si>
  <si>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</si>
  <si>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</si>
  <si>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</si>
  <si>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</si>
  <si>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</si>
  <si>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</si>
  <si>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</si>
  <si>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</si>
  <si>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</si>
  <si>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</si>
  <si>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</si>
  <si>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</si>
  <si>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</si>
  <si>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</si>
  <si>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</si>
  <si>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</si>
  <si>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</si>
  <si>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</si>
  <si>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</si>
  <si>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</si>
  <si>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</si>
  <si>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</si>
  <si>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</si>
  <si>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</si>
  <si>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</si>
  <si>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</si>
  <si>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</si>
  <si>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</si>
  <si>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</si>
  <si>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</si>
  <si>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</si>
  <si>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</si>
  <si>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</si>
  <si>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</si>
  <si>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</si>
  <si>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</si>
  <si>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</si>
  <si>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</si>
  <si>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</si>
  <si>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</si>
  <si>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</si>
  <si>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</si>
  <si>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</si>
  <si>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</si>
  <si>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</si>
  <si>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</si>
  <si>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</si>
  <si>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</si>
  <si>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</si>
  <si>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</si>
  <si>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</si>
  <si>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</si>
  <si>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</si>
  <si>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</si>
  <si>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</si>
  <si>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</si>
  <si>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</si>
  <si>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</si>
  <si>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</si>
  <si>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</si>
  <si>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</si>
  <si>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</si>
  <si>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</si>
  <si>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</si>
  <si>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</si>
  <si>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</si>
  <si>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</si>
  <si>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</si>
  <si>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</si>
  <si>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</si>
  <si>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</si>
  <si>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</si>
  <si>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</si>
  <si>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</si>
  <si>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</si>
  <si>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</si>
  <si>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</si>
  <si>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</si>
  <si>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</si>
  <si>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</si>
  <si>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</si>
  <si>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</si>
  <si>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</si>
  <si>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</si>
  <si>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</si>
  <si>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</si>
  <si>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</si>
  <si>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</si>
  <si>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</si>
  <si>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</si>
  <si>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</si>
  <si>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</si>
  <si>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</si>
  <si>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</si>
  <si>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</si>
  <si>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</si>
  <si>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</si>
  <si>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</si>
  <si>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</si>
  <si>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</si>
  <si>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</si>
  <si>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</si>
  <si>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</si>
  <si>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</si>
  <si>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</si>
  <si>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</si>
  <si>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</si>
  <si>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</si>
  <si>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</si>
  <si>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</si>
  <si>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</si>
  <si>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</si>
  <si>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</si>
  <si>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</si>
  <si>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</si>
  <si>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</si>
  <si>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</si>
  <si>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</si>
  <si>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</si>
  <si>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</si>
  <si>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</si>
  <si>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</si>
  <si>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</si>
  <si>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</si>
  <si>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</si>
  <si>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</si>
  <si>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</si>
  <si>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</si>
  <si>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</si>
  <si>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</si>
  <si>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</si>
  <si>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</si>
  <si>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</si>
  <si>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</si>
  <si>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</si>
  <si>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</si>
  <si>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</si>
  <si>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</si>
  <si>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</si>
  <si>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</si>
  <si>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</si>
  <si>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</si>
  <si>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</si>
  <si>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</si>
  <si>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</si>
  <si>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</si>
  <si>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</si>
  <si>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</si>
  <si>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</si>
  <si>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</si>
  <si>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</si>
  <si>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</si>
  <si>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</si>
  <si>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</si>
  <si>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</si>
  <si>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</si>
  <si>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</si>
  <si>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</si>
  <si>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</si>
  <si>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</si>
  <si>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</si>
  <si>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</si>
  <si>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</si>
  <si>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</si>
  <si>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</si>
  <si>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</si>
  <si>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</si>
  <si>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</si>
  <si>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</si>
  <si>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</si>
  <si>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</si>
  <si>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</si>
  <si>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</si>
  <si>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</si>
  <si>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</si>
  <si>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</si>
  <si>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</si>
  <si>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</si>
  <si>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</si>
  <si>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</si>
  <si>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</si>
  <si>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</si>
  <si>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</si>
  <si>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</si>
  <si>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</si>
  <si>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</si>
  <si>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</si>
  <si>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</si>
  <si>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</si>
  <si>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</si>
  <si>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</si>
  <si>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</si>
  <si>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</si>
  <si>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</si>
  <si>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</si>
  <si>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</si>
  <si>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</si>
  <si>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</si>
  <si>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</si>
  <si>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</si>
  <si>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</si>
  <si>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</si>
  <si>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</si>
  <si>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</si>
  <si>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</si>
  <si>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</si>
  <si>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</si>
  <si>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</si>
  <si>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</si>
  <si>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</si>
  <si>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</si>
  <si>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</si>
  <si>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</si>
  <si>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</si>
  <si>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</si>
  <si>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</si>
  <si>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</si>
  <si>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</si>
  <si>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</si>
  <si>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</si>
  <si>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</si>
  <si>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</si>
  <si>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</si>
  <si>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</si>
  <si>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</si>
  <si>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</si>
  <si>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</si>
  <si>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</si>
  <si>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</si>
  <si>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</si>
  <si>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</si>
  <si>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</si>
  <si>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</si>
  <si>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</si>
  <si>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</si>
  <si>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</si>
  <si>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</si>
  <si>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</si>
  <si>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</si>
  <si>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</si>
  <si>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</si>
  <si>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</si>
  <si>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</si>
  <si>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</si>
  <si>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</si>
  <si>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</si>
  <si>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</si>
  <si>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</si>
  <si>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</si>
  <si>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</si>
  <si>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</si>
  <si>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</si>
  <si>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</si>
  <si>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</si>
  <si>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</si>
  <si>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</si>
  <si>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</si>
  <si>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</si>
  <si>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</si>
  <si>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</si>
  <si>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</si>
  <si>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</si>
  <si>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</si>
  <si>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</si>
  <si>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</si>
  <si>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</si>
  <si>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</si>
  <si>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</si>
  <si>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</si>
  <si>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</si>
  <si>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</si>
  <si>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</si>
  <si>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</si>
  <si>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</si>
  <si>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</si>
  <si>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</si>
  <si>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</si>
  <si>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</si>
  <si>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</si>
  <si>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</si>
  <si>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</si>
  <si>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</si>
  <si>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</si>
  <si>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</si>
  <si>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</si>
  <si>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</si>
  <si>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</si>
  <si>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</si>
  <si>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</si>
  <si>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</si>
  <si>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</si>
  <si>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</si>
  <si>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</si>
  <si>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</si>
  <si>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</si>
  <si>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</si>
  <si>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</si>
  <si>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</si>
  <si>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</si>
  <si>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</si>
  <si>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</si>
  <si>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</si>
  <si>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</si>
  <si>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</si>
  <si>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</si>
  <si>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</si>
  <si>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</si>
  <si>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</si>
  <si>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</si>
  <si>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</si>
  <si>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</si>
  <si>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</si>
  <si>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</si>
  <si>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</si>
  <si>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</si>
  <si>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</si>
  <si>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</si>
  <si>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</si>
  <si>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</si>
  <si>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</si>
  <si>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</si>
  <si>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</si>
  <si>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</si>
  <si>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</si>
  <si>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</si>
  <si>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</si>
  <si>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</si>
  <si>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</si>
  <si>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</si>
  <si>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</si>
  <si>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</si>
  <si>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</si>
  <si>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</si>
  <si>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</si>
  <si>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</si>
  <si>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</si>
  <si>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</si>
  <si>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</si>
  <si>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</si>
  <si>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</si>
  <si>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</si>
  <si>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</si>
  <si>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</si>
  <si>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</si>
  <si>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</si>
  <si>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</si>
  <si>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</si>
  <si>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</si>
  <si>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</si>
  <si>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</si>
  <si>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</si>
  <si>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</si>
  <si>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</si>
  <si>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</si>
  <si>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</si>
  <si>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</si>
  <si>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</si>
  <si>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</si>
  <si>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</si>
  <si>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</si>
  <si>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</si>
  <si>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</si>
  <si>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</si>
  <si>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</si>
  <si>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</si>
  <si>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</si>
  <si>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</si>
  <si>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</si>
  <si>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</si>
  <si>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</si>
  <si>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</si>
  <si>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</si>
  <si>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</si>
  <si>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</si>
  <si>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</si>
  <si>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</si>
  <si>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</si>
  <si>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</si>
  <si>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</si>
  <si>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</si>
  <si>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</si>
  <si>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</si>
  <si>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</si>
  <si>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</si>
  <si>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</si>
  <si>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</si>
  <si>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</si>
  <si>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</si>
  <si>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</si>
  <si>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</si>
  <si>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</si>
  <si>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</si>
  <si>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</si>
  <si>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</si>
  <si>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</si>
  <si>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</si>
  <si>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</si>
  <si>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</si>
  <si>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</si>
  <si>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</si>
  <si>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</si>
  <si>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</si>
  <si>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</si>
  <si>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</si>
  <si>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</si>
  <si>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</si>
  <si>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</si>
  <si>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</si>
  <si>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</si>
  <si>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</si>
  <si>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</si>
  <si>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</si>
  <si>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</si>
  <si>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</si>
  <si>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</si>
  <si>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</si>
  <si>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</si>
  <si>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</si>
  <si>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</si>
  <si>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</si>
  <si>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</si>
  <si>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</si>
  <si>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</si>
  <si>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</si>
  <si>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</si>
  <si>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</si>
  <si>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</si>
  <si>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</si>
  <si>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</si>
  <si>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</si>
  <si>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</si>
  <si>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</si>
  <si>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</si>
  <si>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</si>
  <si>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</si>
  <si>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</si>
  <si>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</si>
  <si>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</si>
  <si>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</si>
  <si>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</si>
  <si>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</si>
  <si>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</si>
  <si>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</si>
  <si>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</si>
  <si>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</si>
  <si>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</si>
  <si>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</si>
  <si>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</si>
  <si>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</si>
  <si>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</si>
  <si>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</si>
  <si>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</si>
  <si>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</si>
  <si>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</si>
  <si>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</si>
  <si>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</si>
  <si>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</si>
  <si>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</si>
  <si>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</si>
  <si>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</si>
  <si>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</si>
  <si>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</si>
  <si>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</si>
  <si>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</si>
  <si>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</si>
  <si>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</si>
  <si>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</si>
  <si>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</si>
  <si>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</si>
  <si>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</si>
  <si>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</si>
  <si>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</si>
  <si>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</si>
  <si>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</si>
  <si>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</si>
  <si>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</si>
  <si>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</si>
  <si>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</si>
  <si>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</si>
  <si>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</si>
  <si>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</si>
  <si>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</si>
  <si>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</si>
  <si>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</si>
  <si>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</si>
  <si>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</si>
  <si>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</si>
  <si>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</si>
  <si>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</si>
  <si>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</si>
  <si>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</si>
  <si>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</si>
  <si>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</si>
  <si>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</si>
  <si>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</si>
  <si>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</si>
  <si>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</si>
  <si>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</si>
  <si>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</si>
  <si>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</si>
  <si>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</si>
  <si>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</si>
  <si>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</si>
  <si>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</si>
  <si>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</si>
  <si>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</si>
  <si>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</si>
  <si>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</si>
  <si>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</si>
  <si>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</si>
  <si>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</si>
  <si>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</si>
  <si>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</si>
  <si>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</si>
  <si>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</si>
  <si>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</si>
  <si>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</si>
  <si>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</si>
  <si>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</si>
  <si>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</si>
  <si>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</si>
  <si>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</si>
  <si>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</si>
  <si>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</si>
  <si>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</si>
  <si>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</si>
  <si>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</si>
  <si>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</si>
  <si>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</si>
  <si>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</si>
  <si>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</si>
  <si>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</si>
  <si>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</si>
  <si>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</si>
  <si>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</si>
  <si>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</si>
  <si>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</si>
  <si>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</si>
  <si>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</si>
  <si>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</si>
  <si>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</si>
  <si>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</si>
  <si>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</si>
  <si>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</si>
  <si>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</si>
  <si>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</si>
  <si>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</si>
  <si>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</si>
  <si>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</si>
  <si>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</si>
  <si>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</si>
  <si>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</si>
  <si>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</si>
  <si>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</si>
  <si>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</si>
  <si>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</si>
  <si>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</si>
  <si>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</si>
  <si>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</si>
  <si>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</si>
  <si>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</si>
  <si>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</si>
  <si>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</si>
  <si>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</si>
  <si>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</si>
  <si>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</si>
  <si>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</si>
  <si>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</si>
  <si>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</si>
  <si>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</si>
  <si>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</si>
  <si>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</si>
  <si>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</si>
  <si>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</si>
  <si>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</si>
  <si>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</si>
  <si>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</si>
  <si>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</si>
  <si>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</si>
  <si>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</si>
  <si>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</si>
  <si>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</si>
  <si>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</si>
  <si>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</si>
  <si>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</si>
  <si>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</si>
  <si>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</si>
  <si>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</si>
  <si>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</si>
  <si>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</si>
  <si>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</si>
  <si>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</si>
  <si>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</si>
  <si>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</si>
  <si>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</si>
  <si>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</si>
  <si>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</si>
  <si>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</si>
  <si>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</si>
  <si>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</si>
  <si>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</si>
  <si>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</si>
  <si>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</si>
  <si>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</si>
  <si>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</si>
  <si>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</si>
  <si>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</si>
  <si>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</si>
  <si>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</si>
  <si>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</si>
  <si>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</si>
  <si>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</si>
  <si>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</si>
  <si>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</si>
  <si>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</si>
  <si>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</si>
  <si>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</si>
  <si>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</si>
  <si>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</si>
  <si>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</si>
  <si>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</si>
  <si>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</si>
  <si>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</si>
  <si>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</si>
  <si>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</si>
  <si>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</si>
  <si>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</si>
  <si>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</si>
  <si>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</si>
  <si>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</si>
  <si>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</si>
  <si>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</si>
  <si>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</si>
  <si>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</si>
  <si>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</si>
  <si>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</si>
  <si>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</si>
  <si>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</si>
  <si>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</si>
  <si>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</si>
  <si>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</si>
  <si>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</si>
  <si>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</si>
  <si>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</si>
  <si>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</si>
  <si>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</si>
  <si>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</si>
  <si>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</si>
  <si>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</si>
  <si>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</si>
  <si>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</si>
  <si>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</si>
  <si>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</si>
  <si>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</si>
  <si>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</si>
  <si>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</si>
  <si>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</si>
  <si>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</si>
  <si>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</si>
  <si>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</si>
  <si>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</si>
  <si>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</si>
  <si>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</si>
  <si>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</si>
  <si>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</si>
  <si>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</si>
  <si>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</si>
  <si>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</si>
  <si>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</si>
  <si>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</si>
  <si>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</si>
  <si>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</si>
  <si>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</si>
  <si>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</si>
  <si>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</si>
  <si>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</si>
  <si>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</si>
  <si>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</si>
  <si>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</si>
  <si>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</si>
  <si>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</si>
  <si>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</si>
  <si>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</si>
  <si>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</si>
  <si>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</si>
  <si>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</si>
  <si>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</si>
  <si>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</si>
  <si>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</si>
  <si>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</si>
  <si>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</si>
  <si>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</si>
  <si>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</si>
  <si>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</si>
  <si>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</si>
  <si>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</si>
  <si>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</si>
  <si>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</si>
  <si>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</si>
  <si>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</si>
  <si>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</si>
  <si>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</si>
  <si>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</si>
  <si>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</si>
  <si>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</si>
  <si>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</si>
  <si>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</si>
  <si>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</si>
  <si>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</si>
  <si>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</si>
  <si>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</si>
  <si>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</si>
  <si>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</si>
  <si>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</si>
  <si>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</si>
  <si>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</si>
  <si>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</si>
  <si>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</si>
  <si>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</si>
  <si>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</si>
  <si>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</si>
  <si>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</si>
  <si>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</si>
  <si>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</si>
  <si>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</si>
  <si>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</si>
  <si>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</si>
  <si>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</si>
  <si>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</si>
  <si>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</si>
  <si>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</si>
  <si>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</si>
  <si>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</si>
  <si>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</si>
  <si>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</si>
  <si>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</si>
  <si>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</si>
  <si>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</si>
  <si>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</si>
  <si>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</si>
  <si>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</si>
  <si>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</si>
  <si>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</si>
  <si>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</si>
  <si>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</si>
  <si>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</si>
  <si>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</si>
  <si>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</si>
  <si>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</si>
  <si>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</si>
  <si>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</si>
  <si>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</si>
  <si>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</si>
  <si>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</si>
  <si>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</si>
  <si>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</si>
  <si>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</si>
  <si>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</si>
  <si>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</si>
  <si>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</si>
  <si>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</si>
  <si>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</si>
  <si>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</si>
  <si>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</si>
  <si>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</si>
  <si>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</si>
  <si>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</si>
  <si>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</si>
  <si>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</si>
  <si>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</si>
  <si>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</si>
  <si>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</si>
  <si>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</si>
  <si>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</si>
  <si>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</si>
  <si>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</si>
  <si>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</si>
  <si>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</si>
  <si>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</si>
  <si>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</si>
  <si>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</si>
  <si>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</si>
  <si>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</si>
  <si>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</si>
  <si>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</si>
  <si>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</si>
  <si>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</si>
  <si>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</si>
  <si>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</si>
  <si>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</si>
  <si>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</si>
  <si>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</si>
  <si>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</si>
  <si>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</si>
  <si>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</si>
  <si>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</si>
  <si>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</si>
  <si>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</si>
  <si>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</si>
  <si>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</si>
  <si>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</si>
  <si>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</si>
  <si>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</si>
  <si>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</si>
  <si>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</si>
  <si>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</si>
  <si>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</si>
  <si>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</si>
  <si>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</si>
  <si>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</si>
  <si>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</si>
  <si>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</si>
  <si>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</si>
  <si>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</si>
  <si>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</si>
  <si>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</si>
  <si>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</si>
  <si>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</si>
  <si>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</si>
  <si>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</si>
  <si>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</si>
  <si>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</si>
  <si>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</si>
  <si>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</si>
  <si>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</si>
  <si>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</si>
  <si>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</si>
  <si>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</si>
  <si>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</si>
  <si>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</si>
  <si>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</si>
  <si>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</si>
  <si>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</si>
  <si>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</si>
  <si>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</si>
  <si>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</si>
  <si>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</si>
  <si>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</si>
  <si>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</si>
  <si>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</si>
  <si>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</si>
  <si>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</si>
  <si>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</si>
  <si>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</si>
  <si>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</si>
  <si>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</si>
  <si>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</si>
  <si>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</si>
  <si>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</si>
  <si>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</si>
  <si>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</si>
  <si>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</si>
  <si>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</si>
  <si>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</si>
  <si>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</si>
  <si>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</si>
  <si>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</si>
  <si>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</si>
  <si>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</si>
  <si>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</si>
  <si>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</si>
  <si>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</si>
  <si>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</si>
  <si>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</si>
  <si>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</si>
  <si>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</si>
  <si>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</si>
  <si>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</si>
  <si>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</si>
  <si>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</si>
  <si>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</si>
  <si>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</si>
  <si>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</si>
  <si>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</si>
  <si>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</si>
  <si>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</si>
  <si>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</si>
  <si>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</si>
  <si>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</si>
  <si>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</si>
  <si>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</si>
  <si>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</si>
  <si>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</si>
  <si>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</si>
  <si>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</si>
  <si>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</si>
  <si>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</si>
  <si>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</si>
  <si>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</si>
  <si>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</si>
  <si>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</si>
  <si>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</si>
  <si>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</si>
  <si>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</si>
  <si>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</si>
  <si>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</si>
  <si>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</si>
  <si>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</si>
  <si>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</si>
  <si>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</si>
  <si>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</si>
  <si>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</si>
  <si>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</si>
  <si>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</si>
  <si>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</si>
  <si>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</si>
  <si>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</si>
  <si>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</si>
  <si>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</si>
  <si>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</si>
  <si>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</si>
  <si>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</si>
  <si>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</si>
  <si>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</si>
  <si>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</si>
  <si>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</si>
  <si>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</si>
  <si>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</si>
  <si>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</si>
  <si>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</si>
  <si>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</si>
  <si>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</si>
  <si>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</si>
  <si>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</si>
  <si>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</si>
  <si>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</si>
  <si>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</si>
  <si>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</si>
  <si>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</si>
  <si>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</si>
  <si>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</si>
  <si>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</si>
  <si>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</si>
  <si>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</si>
  <si>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</si>
  <si>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</si>
  <si>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</si>
  <si>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</si>
  <si>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</si>
  <si>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</si>
  <si>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</si>
  <si>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</si>
  <si>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</si>
  <si>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</si>
  <si>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</si>
  <si>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</si>
  <si>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</si>
  <si>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</si>
  <si>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</si>
  <si>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</si>
  <si>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</si>
  <si>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</si>
  <si>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</si>
  <si>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</si>
  <si>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</si>
  <si>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</si>
  <si>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</si>
  <si>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</si>
  <si>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</si>
  <si>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</si>
  <si>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</si>
  <si>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</si>
  <si>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</si>
  <si>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</si>
  <si>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</si>
  <si>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</si>
  <si>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</si>
  <si>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</si>
  <si>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</si>
  <si>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</si>
  <si>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</si>
  <si>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</si>
  <si>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</si>
  <si>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</si>
  <si>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</si>
  <si>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</si>
  <si>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</si>
  <si>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</si>
  <si>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</si>
  <si>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</si>
  <si>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</si>
  <si>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</si>
  <si>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</si>
  <si>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</si>
  <si>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</si>
  <si>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</si>
  <si>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</si>
  <si>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</si>
  <si>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</si>
  <si>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</si>
  <si>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</si>
  <si>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</si>
  <si>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</si>
  <si>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</si>
  <si>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</si>
  <si>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</si>
  <si>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</si>
  <si>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</si>
  <si>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</si>
  <si>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</si>
  <si>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</si>
  <si>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</si>
  <si>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</si>
  <si>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</si>
  <si>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</si>
  <si>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</si>
  <si>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</si>
  <si>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</si>
  <si>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</si>
  <si>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</si>
  <si>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</si>
  <si>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</si>
  <si>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</si>
  <si>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</si>
  <si>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</si>
  <si>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</si>
  <si>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</si>
  <si>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</si>
  <si>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</si>
  <si>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</si>
  <si>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</si>
  <si>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</si>
  <si>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</si>
  <si>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</si>
  <si>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</si>
  <si>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</si>
  <si>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</si>
  <si>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</si>
  <si>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</si>
  <si>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</si>
  <si>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</si>
  <si>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</si>
  <si>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</si>
  <si>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</si>
  <si>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</si>
  <si>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</si>
  <si>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</si>
  <si>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</si>
  <si>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</si>
  <si>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</si>
  <si>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</si>
  <si>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</si>
  <si>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</si>
  <si>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</si>
  <si>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</si>
  <si>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</si>
  <si>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</si>
  <si>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</si>
  <si>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</si>
  <si>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</si>
  <si>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</si>
  <si>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</si>
  <si>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</si>
  <si>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</si>
  <si>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</si>
  <si>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</si>
  <si>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</si>
  <si>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</si>
  <si>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</si>
  <si>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</si>
  <si>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</si>
  <si>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</si>
  <si>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</si>
  <si>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</si>
  <si>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</si>
  <si>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</si>
  <si>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</si>
  <si>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</si>
  <si>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</si>
  <si>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</si>
  <si>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</si>
  <si>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</si>
  <si>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</si>
  <si>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</si>
  <si>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</si>
  <si>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</si>
  <si>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</si>
  <si>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</si>
  <si>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</si>
  <si>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</si>
  <si>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</si>
  <si>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</si>
  <si>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</si>
  <si>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</si>
  <si>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</si>
  <si>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</si>
  <si>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</si>
  <si>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</si>
  <si>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</si>
  <si>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</si>
  <si>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</si>
  <si>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</si>
  <si>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</si>
  <si>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</si>
  <si>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</si>
  <si>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</si>
  <si>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</si>
  <si>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</si>
  <si>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</si>
  <si>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</si>
  <si>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</si>
  <si>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</si>
  <si>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</si>
  <si>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</si>
  <si>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</si>
  <si>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</si>
  <si>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</si>
  <si>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</si>
  <si>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</si>
  <si>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</si>
  <si>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</si>
  <si>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</si>
  <si>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</si>
  <si>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</si>
  <si>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</si>
  <si>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</si>
  <si>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</si>
  <si>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</si>
  <si>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</si>
  <si>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</si>
  <si>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</si>
  <si>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</si>
  <si>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</si>
  <si>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</si>
  <si>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</si>
  <si>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</si>
  <si>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</si>
  <si>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</si>
  <si>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</si>
  <si>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</si>
  <si>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</si>
  <si>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</si>
  <si>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</si>
  <si>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</si>
  <si>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</si>
  <si>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</si>
  <si>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</si>
  <si>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</si>
  <si>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</si>
  <si>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</si>
  <si>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</si>
  <si>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</si>
  <si>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</si>
  <si>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</si>
  <si>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</si>
  <si>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</si>
  <si>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</si>
  <si>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</si>
  <si>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</si>
  <si>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</si>
  <si>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</si>
  <si>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</si>
  <si>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</si>
  <si>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</si>
  <si>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</si>
  <si>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</si>
  <si>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</si>
  <si>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</si>
  <si>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</si>
  <si>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</si>
  <si>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</si>
  <si>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</si>
  <si>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</si>
  <si>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</si>
  <si>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</si>
  <si>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</si>
  <si>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</si>
  <si>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</si>
  <si>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</si>
  <si>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</si>
  <si>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</si>
  <si>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</si>
  <si>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</si>
  <si>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</si>
  <si>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</si>
  <si>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</si>
  <si>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</si>
  <si>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</si>
  <si>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</si>
  <si>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</si>
  <si>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</si>
  <si>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</si>
  <si>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</si>
  <si>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</si>
  <si>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</si>
  <si>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</si>
  <si>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</si>
  <si>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</si>
  <si>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</si>
  <si>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</si>
  <si>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</si>
  <si>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</si>
  <si>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</si>
  <si>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</si>
  <si>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</si>
  <si>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</si>
  <si>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</si>
  <si>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</si>
  <si>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</si>
  <si>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</si>
  <si>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</si>
  <si>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</si>
  <si>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</si>
  <si>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</si>
  <si>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</si>
  <si>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</si>
  <si>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</si>
  <si>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</si>
  <si>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</si>
  <si>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</si>
  <si>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</si>
  <si>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</si>
  <si>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</si>
  <si>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</si>
  <si>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</si>
  <si>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</si>
  <si>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</si>
  <si>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</si>
  <si>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</si>
  <si>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</si>
  <si>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</si>
  <si>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</si>
  <si>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</si>
  <si>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</si>
  <si>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</si>
  <si>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</si>
  <si>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</si>
  <si>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</si>
  <si>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</si>
  <si>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</si>
  <si>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</si>
  <si>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</si>
  <si>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</si>
  <si>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</si>
  <si>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</si>
  <si>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</si>
  <si>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</si>
  <si>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</si>
  <si>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</si>
  <si>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</si>
  <si>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</si>
  <si>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</si>
  <si>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</si>
  <si>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</si>
  <si>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</si>
  <si>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</si>
  <si>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</si>
  <si>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</si>
  <si>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</si>
  <si>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</si>
  <si>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</si>
  <si>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</si>
  <si>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</si>
  <si>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</si>
  <si>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</si>
  <si>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</si>
  <si>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</si>
  <si>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</si>
  <si>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</si>
  <si>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</si>
  <si>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</si>
  <si>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</si>
  <si>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</si>
  <si>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</si>
  <si>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</si>
  <si>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</si>
  <si>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</si>
  <si>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</si>
  <si>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</si>
  <si>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</si>
  <si>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</si>
  <si>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</si>
  <si>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</si>
  <si>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</si>
  <si>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</si>
  <si>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</si>
  <si>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</si>
  <si>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</si>
  <si>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</si>
  <si>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</si>
  <si>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</si>
  <si>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</si>
  <si>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</si>
  <si>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</si>
  <si>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</si>
  <si>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</si>
  <si>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</si>
  <si>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</si>
  <si>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</si>
  <si>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</si>
  <si>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</si>
  <si>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</si>
  <si>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</si>
  <si>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</si>
  <si>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</si>
  <si>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</si>
  <si>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</si>
  <si>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</si>
  <si>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</si>
  <si>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</si>
  <si>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</si>
  <si>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</si>
  <si>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</si>
  <si>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</si>
  <si>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</si>
  <si>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</si>
  <si>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</si>
  <si>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</si>
  <si>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</si>
  <si>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</si>
  <si>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</si>
  <si>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</si>
  <si>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</si>
  <si>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</si>
  <si>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</si>
  <si>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</si>
  <si>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</si>
  <si>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</si>
  <si>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</si>
  <si>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</si>
  <si>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</si>
  <si>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</si>
  <si>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</si>
  <si>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</si>
  <si>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</si>
  <si>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</si>
  <si>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</si>
  <si>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</si>
  <si>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</si>
  <si>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</si>
  <si>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</si>
  <si>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</si>
  <si>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</si>
  <si>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</si>
  <si>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</si>
  <si>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</si>
  <si>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</si>
  <si>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</si>
  <si>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</si>
  <si>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</si>
  <si>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</si>
  <si>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</si>
  <si>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</si>
  <si>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</si>
  <si>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</si>
  <si>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</si>
  <si>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</si>
  <si>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</si>
  <si>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</si>
  <si>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</si>
  <si>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</si>
  <si>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</si>
  <si>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</si>
  <si>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</si>
  <si>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</si>
  <si>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</si>
  <si>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</si>
  <si>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</si>
  <si>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</si>
  <si>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</si>
  <si>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</si>
  <si>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</si>
  <si>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</si>
  <si>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</si>
  <si>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</si>
  <si>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</si>
  <si>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</si>
  <si>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</si>
  <si>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</si>
  <si>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</si>
  <si>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</si>
  <si>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</si>
  <si>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</si>
  <si>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</si>
  <si>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</si>
  <si>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</si>
  <si>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</si>
  <si>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</si>
  <si>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</si>
  <si>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</si>
  <si>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</si>
  <si>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</si>
  <si>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</si>
  <si>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</si>
  <si>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</si>
  <si>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</si>
  <si>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</si>
  <si>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</si>
  <si>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</si>
  <si>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</si>
  <si>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</si>
  <si>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</si>
  <si>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</si>
  <si>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</si>
  <si>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</si>
  <si>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</si>
  <si>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</si>
  <si>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</si>
  <si>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</si>
  <si>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</si>
  <si>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</si>
  <si>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</si>
  <si>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</si>
  <si>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</si>
  <si>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</si>
  <si>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</si>
  <si>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</si>
  <si>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</si>
  <si>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</si>
  <si>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</si>
  <si>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</si>
  <si>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</si>
  <si>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</si>
  <si>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</si>
  <si>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</si>
  <si>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</si>
  <si>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</si>
  <si>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</si>
  <si>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</si>
  <si>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</si>
  <si>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</si>
  <si>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</si>
  <si>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</si>
  <si>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</si>
  <si>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</si>
  <si>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</si>
  <si>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</si>
  <si>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</si>
  <si>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</si>
  <si>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</si>
  <si>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</si>
  <si>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</si>
  <si>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</si>
  <si>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</si>
  <si>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</si>
  <si>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</si>
  <si>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</si>
  <si>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</si>
  <si>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</si>
  <si>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</si>
  <si>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</si>
  <si>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</si>
  <si>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</si>
  <si>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</si>
  <si>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</si>
  <si>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</si>
  <si>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</si>
  <si>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</si>
  <si>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</si>
  <si>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</si>
  <si>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</si>
  <si>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</si>
  <si>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</si>
  <si>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</si>
  <si>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</si>
  <si>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</si>
  <si>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</si>
  <si>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</si>
  <si>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</si>
  <si>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</si>
  <si>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</si>
  <si>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</si>
  <si>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</si>
  <si>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</si>
  <si>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</si>
  <si>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</si>
  <si>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</si>
  <si>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</si>
  <si>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</si>
  <si>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</si>
  <si>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</si>
  <si>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</si>
  <si>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</si>
  <si>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</si>
  <si>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</si>
  <si>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</si>
  <si>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</si>
  <si>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</si>
  <si>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</si>
  <si>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</si>
  <si>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</si>
  <si>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</si>
  <si>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</si>
  <si>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</si>
  <si>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</si>
  <si>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</si>
  <si>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</si>
  <si>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</si>
  <si>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</si>
  <si>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</si>
  <si>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</si>
  <si>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</si>
  <si>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</si>
  <si>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</si>
  <si>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</si>
  <si>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</si>
  <si>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</si>
  <si>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</si>
  <si>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</si>
  <si>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</si>
  <si>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</si>
  <si>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</si>
  <si>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</si>
  <si>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</si>
  <si>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</si>
  <si>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</si>
  <si>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</si>
  <si>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</si>
  <si>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</si>
  <si>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</si>
  <si>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</si>
  <si>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</si>
  <si>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</si>
  <si>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</si>
  <si>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</si>
  <si>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</si>
  <si>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</si>
  <si>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</si>
  <si>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</si>
  <si>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</si>
  <si>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</si>
  <si>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</si>
  <si>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</si>
  <si>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</si>
  <si>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</si>
  <si>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</si>
  <si>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</si>
  <si>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</si>
  <si>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</si>
  <si>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</si>
  <si>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</si>
  <si>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</si>
  <si>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</si>
  <si>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</si>
  <si>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</si>
  <si>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</si>
  <si>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</si>
  <si>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</si>
  <si>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</si>
  <si>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</si>
  <si>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</si>
  <si>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</si>
  <si>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</si>
  <si>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</si>
  <si>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</si>
  <si>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</si>
  <si>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</si>
  <si>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</si>
  <si>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</si>
  <si>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</si>
  <si>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</si>
  <si>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</si>
  <si>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</si>
  <si>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</si>
  <si>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</si>
  <si>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</si>
  <si>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</si>
  <si>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</si>
  <si>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</si>
  <si>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</si>
  <si>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</si>
  <si>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</si>
  <si>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</si>
  <si>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</si>
  <si>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</si>
  <si>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</si>
  <si>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</si>
  <si>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</si>
  <si>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</si>
  <si>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</si>
  <si>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</si>
  <si>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</si>
  <si>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</si>
  <si>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</si>
  <si>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</si>
  <si>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</si>
  <si>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</si>
  <si>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</si>
  <si>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</si>
  <si>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</si>
  <si>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</si>
  <si>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</si>
  <si>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</si>
  <si>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</si>
  <si>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</si>
  <si>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</si>
  <si>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</si>
  <si>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</si>
  <si>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</si>
  <si>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</si>
  <si>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</si>
  <si>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</si>
  <si>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</si>
  <si>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</si>
  <si>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</si>
  <si>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</si>
  <si>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</si>
  <si>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</si>
  <si>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</si>
  <si>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</si>
  <si>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</si>
  <si>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</si>
  <si>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</si>
  <si>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</si>
  <si>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</si>
  <si>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</si>
  <si>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</si>
  <si>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</si>
  <si>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</si>
  <si>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</si>
  <si>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</si>
  <si>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</si>
  <si>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</si>
  <si>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</si>
  <si>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</si>
  <si>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</si>
  <si>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</si>
  <si>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</si>
  <si>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</si>
  <si>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</si>
  <si>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</si>
  <si>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</si>
  <si>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</si>
  <si>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</si>
  <si>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</si>
  <si>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</si>
  <si>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</si>
  <si>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</si>
  <si>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</si>
  <si>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</si>
  <si>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</si>
  <si>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</si>
  <si>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</si>
  <si>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</si>
  <si>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</si>
  <si>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</si>
  <si>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</si>
  <si>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</si>
  <si>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</si>
  <si>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</si>
  <si>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</si>
  <si>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</si>
  <si>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</si>
  <si>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</si>
  <si>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</si>
  <si>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</si>
  <si>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</si>
  <si>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</si>
  <si>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</si>
  <si>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</si>
  <si>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</si>
  <si>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</si>
  <si>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</si>
  <si>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</si>
  <si>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</si>
  <si>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</si>
  <si>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</si>
  <si>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</si>
  <si>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</si>
  <si>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</si>
  <si>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</si>
  <si>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</si>
  <si>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</si>
  <si>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</si>
  <si>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</si>
  <si>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</si>
  <si>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</si>
  <si>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</si>
  <si>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</si>
  <si>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</si>
  <si>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</si>
  <si>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</si>
  <si>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</si>
  <si>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</si>
  <si>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</si>
  <si>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</si>
  <si>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</si>
  <si>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</si>
  <si>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</si>
  <si>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</si>
  <si>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</si>
  <si>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</si>
  <si>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</si>
  <si>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</si>
  <si>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</si>
  <si>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</si>
  <si>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</si>
  <si>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</si>
  <si>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</si>
  <si>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</si>
  <si>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</si>
  <si>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</si>
  <si>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</si>
  <si>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</si>
  <si>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</si>
  <si>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</si>
  <si>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</si>
  <si>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</si>
  <si>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</si>
  <si>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</si>
  <si>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</si>
  <si>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</si>
  <si>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</si>
  <si>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</si>
  <si>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</si>
  <si>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</si>
  <si>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</si>
  <si>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</si>
  <si>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</si>
  <si>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</si>
  <si>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</si>
  <si>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</si>
  <si>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</si>
  <si>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</si>
  <si>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</si>
  <si>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</si>
  <si>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</si>
  <si>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</si>
  <si>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</si>
  <si>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</si>
  <si>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</si>
  <si>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</si>
  <si>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</si>
  <si>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</si>
  <si>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</si>
  <si>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</si>
  <si>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</si>
  <si>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</si>
  <si>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</si>
  <si>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</si>
  <si>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</si>
  <si>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</si>
  <si>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</si>
  <si>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</si>
  <si>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</si>
  <si>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</si>
  <si>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</si>
  <si>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</si>
  <si>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</si>
  <si>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</si>
  <si>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</si>
  <si>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</si>
  <si>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</si>
  <si>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</si>
  <si>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</si>
  <si>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</si>
  <si>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</si>
  <si>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</si>
  <si>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</si>
  <si>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</si>
  <si>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</si>
  <si>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</si>
  <si>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</si>
  <si>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</si>
  <si>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</si>
  <si>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</si>
  <si>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</si>
  <si>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</si>
  <si>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</si>
  <si>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</si>
  <si>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</si>
  <si>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</si>
  <si>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</si>
  <si>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</si>
  <si>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</si>
  <si>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</si>
  <si>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</si>
  <si>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</si>
  <si>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</si>
  <si>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</si>
  <si>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</si>
  <si>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</si>
  <si>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</si>
  <si>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</si>
  <si>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</si>
  <si>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</si>
  <si>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</si>
  <si>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</si>
  <si>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</si>
  <si>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</si>
  <si>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</si>
  <si>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</si>
  <si>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</si>
  <si>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</si>
  <si>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</si>
  <si>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</si>
  <si>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</si>
  <si>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</si>
  <si>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</si>
  <si>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</si>
  <si>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</si>
  <si>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</si>
  <si>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</si>
  <si>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</si>
  <si>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</si>
  <si>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</si>
  <si>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</si>
  <si>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</si>
  <si>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</si>
  <si>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</si>
  <si>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</si>
  <si>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</si>
  <si>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</si>
  <si>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</si>
  <si>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</si>
  <si>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</si>
  <si>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</si>
  <si>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</si>
  <si>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</si>
  <si>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</si>
  <si>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</si>
  <si>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</si>
  <si>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</si>
  <si>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</si>
  <si>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</si>
  <si>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</si>
  <si>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</si>
  <si>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</si>
  <si>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</si>
  <si>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</si>
  <si>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</si>
  <si>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</si>
  <si>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</si>
  <si>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</si>
  <si>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</si>
  <si>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</si>
  <si>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</si>
  <si>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</si>
  <si>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</si>
  <si>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</si>
  <si>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</si>
  <si>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</si>
  <si>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</si>
  <si>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</si>
  <si>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</si>
  <si>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</si>
  <si>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</si>
  <si>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</si>
  <si>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</si>
  <si>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</si>
  <si>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</si>
  <si>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</si>
  <si>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</si>
  <si>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</si>
  <si>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</si>
  <si>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</si>
  <si>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</si>
  <si>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</si>
  <si>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</si>
  <si>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</si>
  <si>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</si>
  <si>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</si>
  <si>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</si>
  <si>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</si>
  <si>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</si>
  <si>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</si>
  <si>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</si>
  <si>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</si>
  <si>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</si>
  <si>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</si>
  <si>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</si>
  <si>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</si>
  <si>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</si>
  <si>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</si>
  <si>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</si>
  <si>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</si>
  <si>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</si>
  <si>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</si>
  <si>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</si>
  <si>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</si>
  <si>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</si>
  <si>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</si>
  <si>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</si>
  <si>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</si>
  <si>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</si>
  <si>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</si>
  <si>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</si>
  <si>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</si>
  <si>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</si>
  <si>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</si>
  <si>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</si>
  <si>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</si>
  <si>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</si>
  <si>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</si>
  <si>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</si>
  <si>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</si>
  <si>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</si>
  <si>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</si>
  <si>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</si>
  <si>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</si>
  <si>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</si>
  <si>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</si>
  <si>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</si>
  <si>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</si>
  <si>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</si>
  <si>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</si>
  <si>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</si>
  <si>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</si>
  <si>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</si>
  <si>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</si>
  <si>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</si>
  <si>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</si>
  <si>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</si>
  <si>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</si>
  <si>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</si>
  <si>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</si>
  <si>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</si>
  <si>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</si>
  <si>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</si>
  <si>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</si>
  <si>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</si>
  <si>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</si>
  <si>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</si>
  <si>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</si>
  <si>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</si>
  <si>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</si>
  <si>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</si>
  <si>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</si>
  <si>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</si>
  <si>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</si>
  <si>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</si>
  <si>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</si>
  <si>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</si>
  <si>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</si>
  <si>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</si>
  <si>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</si>
  <si>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</si>
  <si>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</si>
  <si>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</si>
  <si>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</si>
  <si>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</si>
  <si>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</si>
  <si>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</si>
  <si>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</si>
  <si>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</si>
  <si>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</si>
  <si>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</si>
  <si>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</si>
  <si>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</si>
  <si>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</si>
  <si>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</si>
  <si>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</si>
  <si>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</si>
  <si>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</si>
  <si>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</si>
  <si>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</si>
  <si>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</si>
  <si>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</si>
  <si>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</si>
  <si>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</si>
  <si>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</si>
  <si>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</si>
  <si>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</si>
  <si>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</si>
  <si>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</si>
  <si>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</si>
  <si>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</si>
  <si>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</si>
  <si>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</si>
  <si>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</si>
  <si>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</si>
  <si>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</si>
  <si>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</si>
  <si>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</si>
  <si>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</si>
  <si>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</si>
  <si>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</si>
  <si>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</si>
  <si>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</si>
  <si>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</si>
  <si>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</si>
  <si>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</si>
  <si>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</si>
  <si>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</si>
  <si>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</si>
  <si>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</si>
  <si>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</si>
  <si>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</si>
  <si>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</si>
  <si>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</si>
  <si>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</si>
  <si>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</si>
  <si>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</si>
  <si>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</si>
  <si>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</si>
  <si>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</si>
  <si>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</si>
  <si>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</si>
  <si>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</si>
  <si>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</si>
  <si>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</si>
  <si>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</si>
  <si>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</si>
  <si>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</si>
  <si>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</si>
  <si>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</si>
  <si>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</si>
  <si>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</si>
  <si>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</si>
  <si>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</si>
  <si>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</si>
  <si>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</si>
  <si>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</si>
  <si>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</si>
  <si>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</si>
  <si>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</si>
  <si>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</si>
  <si>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</si>
  <si>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</si>
  <si>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</si>
  <si>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</si>
  <si>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</si>
  <si>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</si>
  <si>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</si>
  <si>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</si>
  <si>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</si>
  <si>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</si>
  <si>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</si>
  <si>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</si>
  <si>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</si>
  <si>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</si>
  <si>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</si>
  <si>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</si>
  <si>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</si>
  <si>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</si>
  <si>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</si>
  <si>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</si>
  <si>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</si>
  <si>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</si>
  <si>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</si>
  <si>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</si>
  <si>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</si>
  <si>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</si>
  <si>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</si>
  <si>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</si>
  <si>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</si>
  <si>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</si>
  <si>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</si>
  <si>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</si>
  <si>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</si>
  <si>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</si>
  <si>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</si>
  <si>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</si>
  <si>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</si>
  <si>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</si>
  <si>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</si>
  <si>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</si>
  <si>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</si>
  <si>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</si>
  <si>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</si>
  <si>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</si>
  <si>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</si>
  <si>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</si>
  <si>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</si>
  <si>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</si>
  <si>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</si>
  <si>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</si>
  <si>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</si>
  <si>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</si>
  <si>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</si>
  <si>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</si>
  <si>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</si>
  <si>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</si>
  <si>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</si>
  <si>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</si>
  <si>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</si>
  <si>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</si>
  <si>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</si>
  <si>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</si>
  <si>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</si>
  <si>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</si>
  <si>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</si>
  <si>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</si>
  <si>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</si>
  <si>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</si>
  <si>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</si>
  <si>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</si>
  <si>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</si>
  <si>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</si>
  <si>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</si>
  <si>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</si>
  <si>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</si>
  <si>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</si>
  <si>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</si>
  <si>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</si>
  <si>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</si>
  <si>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</si>
  <si>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</si>
  <si>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</si>
  <si>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</si>
  <si>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</si>
  <si>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</si>
  <si>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</si>
  <si>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</si>
  <si>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</si>
  <si>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</si>
  <si>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</si>
  <si>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</si>
  <si>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</si>
  <si>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</si>
  <si>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</si>
  <si>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</si>
  <si>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</si>
  <si>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</si>
  <si>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</si>
  <si>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</si>
  <si>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</si>
  <si>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</si>
  <si>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</si>
  <si>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</si>
  <si>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</si>
  <si>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</si>
  <si>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</si>
  <si>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</si>
  <si>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</si>
  <si>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</si>
  <si>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</si>
  <si>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</si>
  <si>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</si>
  <si>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</si>
  <si>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</si>
  <si>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</si>
  <si>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</si>
  <si>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</si>
  <si>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</si>
  <si>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</si>
  <si>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</si>
  <si>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</si>
  <si>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</si>
  <si>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</si>
  <si>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</si>
  <si>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</si>
  <si>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</si>
  <si>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</si>
  <si>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</si>
  <si>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</si>
  <si>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</si>
  <si>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</si>
  <si>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</si>
  <si>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</si>
  <si>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</si>
  <si>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</si>
  <si>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</si>
  <si>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</si>
  <si>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</si>
  <si>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</si>
  <si>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</si>
  <si>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</si>
  <si>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</si>
  <si>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</si>
  <si>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</si>
  <si>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</si>
  <si>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</si>
  <si>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</si>
  <si>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</si>
  <si>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</si>
  <si>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</si>
  <si>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</si>
  <si>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</si>
  <si>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</si>
  <si>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</si>
  <si>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</si>
  <si>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</si>
  <si>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</si>
  <si>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</si>
  <si>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</si>
  <si>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</si>
  <si>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</si>
  <si>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</si>
  <si>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</si>
  <si>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</si>
  <si>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</si>
  <si>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</si>
  <si>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</si>
  <si>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</si>
  <si>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</si>
  <si>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</si>
  <si>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</si>
  <si>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</si>
  <si>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</si>
  <si>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</si>
  <si>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</si>
  <si>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</si>
  <si>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</si>
  <si>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</si>
  <si>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</si>
  <si>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</si>
  <si>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</si>
  <si>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</si>
  <si>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</si>
  <si>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</si>
  <si>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</si>
  <si>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</si>
  <si>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</si>
  <si>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</si>
  <si>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</si>
  <si>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</si>
  <si>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</si>
  <si>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</si>
  <si>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</si>
  <si>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</si>
  <si>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</si>
  <si>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</si>
  <si>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</si>
  <si>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</si>
  <si>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</si>
  <si>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</si>
  <si>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</si>
  <si>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</si>
  <si>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</si>
  <si>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</si>
  <si>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</si>
  <si>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</si>
  <si>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</si>
  <si>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</si>
  <si>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</si>
  <si>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</si>
  <si>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</si>
  <si>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</si>
  <si>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</si>
  <si>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</si>
  <si>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</si>
  <si>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</si>
  <si>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</si>
  <si>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</si>
  <si>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</si>
  <si>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</si>
  <si>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</si>
  <si>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</si>
  <si>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</si>
  <si>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</si>
  <si>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</si>
  <si>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</si>
  <si>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</si>
  <si>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</si>
  <si>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</si>
  <si>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</si>
  <si>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</si>
  <si>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</si>
  <si>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</si>
  <si>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</si>
  <si>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</si>
  <si>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</si>
  <si>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</si>
  <si>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</si>
  <si>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</si>
  <si>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</si>
  <si>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</si>
  <si>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</si>
  <si>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</si>
  <si>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</si>
  <si>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</si>
  <si>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</si>
  <si>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</si>
  <si>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</si>
  <si>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</si>
  <si>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</si>
  <si>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</si>
  <si>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</si>
  <si>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</si>
  <si>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</si>
  <si>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</si>
  <si>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</si>
  <si>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</si>
  <si>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</si>
  <si>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</si>
  <si>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</si>
  <si>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</si>
  <si>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</si>
  <si>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</si>
  <si>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</si>
  <si>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</si>
  <si>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</si>
  <si>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</si>
  <si>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</si>
  <si>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</si>
  <si>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</si>
  <si>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</si>
  <si>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</si>
  <si>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</si>
  <si>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</si>
  <si>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</si>
  <si>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</si>
  <si>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</si>
  <si>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</si>
  <si>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</si>
  <si>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</si>
  <si>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</si>
  <si>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</si>
  <si>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</si>
  <si>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</si>
  <si>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</si>
  <si>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</si>
  <si>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</si>
  <si>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</si>
  <si>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</si>
  <si>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</si>
  <si>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</si>
  <si>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</si>
  <si>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</si>
  <si>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</si>
  <si>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</si>
  <si>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</si>
  <si>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</si>
  <si>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</si>
  <si>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</si>
  <si>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</si>
  <si>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</si>
  <si>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</si>
  <si>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</si>
  <si>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</si>
  <si>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</si>
  <si>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</si>
  <si>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</si>
  <si>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</si>
  <si>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</si>
  <si>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</si>
  <si>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</si>
  <si>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</si>
  <si>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</si>
  <si>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</si>
  <si>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</si>
  <si>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</si>
  <si>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</si>
  <si>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</si>
  <si>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</si>
  <si>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</si>
  <si>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</si>
  <si>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</si>
  <si>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</si>
  <si>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</si>
  <si>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</si>
  <si>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</si>
  <si>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</si>
  <si>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</si>
  <si>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</si>
  <si>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</si>
  <si>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</si>
  <si>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</si>
  <si>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</si>
  <si>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</si>
  <si>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</si>
  <si>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</si>
  <si>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</si>
  <si>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</si>
  <si>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</si>
  <si>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</si>
  <si>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</si>
  <si>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</si>
  <si>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</si>
  <si>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</si>
  <si>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</si>
  <si>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</si>
  <si>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</si>
  <si>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</si>
  <si>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</si>
  <si>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</si>
  <si>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</si>
  <si>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</si>
  <si>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</si>
  <si>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</si>
  <si>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</si>
  <si>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</si>
  <si>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</si>
  <si>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</si>
  <si>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</si>
  <si>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</si>
  <si>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</si>
  <si>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</si>
  <si>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</si>
  <si>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</si>
  <si>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</si>
  <si>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</si>
  <si>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</si>
  <si>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</si>
  <si>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</si>
  <si>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</si>
  <si>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</si>
  <si>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</si>
  <si>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</si>
  <si>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</si>
  <si>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</si>
  <si>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</si>
  <si>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</si>
  <si>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</si>
  <si>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</si>
  <si>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</si>
  <si>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</si>
  <si>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</si>
  <si>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</si>
  <si>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</si>
  <si>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</si>
  <si>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</si>
  <si>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</si>
  <si>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</si>
  <si>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</si>
  <si>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</si>
  <si>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</si>
  <si>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</si>
  <si>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</si>
  <si>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</si>
  <si>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</si>
  <si>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</si>
  <si>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</si>
  <si>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</si>
  <si>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</si>
  <si>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</si>
  <si>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</si>
  <si>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</si>
  <si>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</si>
  <si>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</si>
  <si>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</si>
  <si>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</si>
  <si>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</si>
  <si>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</si>
  <si>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</si>
  <si>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</si>
  <si>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</si>
  <si>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</si>
  <si>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</si>
  <si>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</si>
  <si>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</si>
  <si>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</si>
  <si>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</si>
  <si>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</si>
  <si>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</si>
  <si>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</si>
  <si>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</si>
  <si>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</si>
  <si>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</si>
  <si>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</si>
  <si>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</si>
  <si>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</si>
  <si>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</si>
  <si>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</si>
  <si>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</si>
  <si>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</si>
  <si>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</si>
  <si>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</si>
  <si>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</si>
  <si>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</si>
  <si>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</si>
  <si>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</si>
  <si>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</si>
  <si>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</si>
  <si>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</si>
  <si>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</si>
  <si>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</si>
  <si>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</si>
  <si>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</si>
  <si>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</si>
  <si>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</si>
  <si>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</si>
  <si>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</si>
  <si>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</si>
  <si>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</si>
  <si>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</si>
  <si>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</si>
  <si>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</si>
  <si>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</si>
  <si>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</si>
  <si>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</si>
  <si>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</si>
  <si>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</si>
  <si>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</si>
  <si>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</si>
  <si>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</si>
  <si>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</si>
  <si>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</si>
  <si>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</si>
  <si>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</si>
  <si>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</si>
  <si>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</si>
  <si>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</si>
  <si>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</si>
  <si>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</si>
  <si>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</si>
  <si>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</si>
  <si>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</si>
  <si>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</si>
  <si>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</si>
  <si>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</si>
  <si>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</si>
  <si>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</si>
  <si>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</si>
  <si>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</si>
  <si>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</si>
  <si>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</si>
  <si>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</si>
  <si>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</si>
  <si>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</si>
  <si>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</si>
  <si>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</si>
  <si>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</si>
  <si>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</si>
  <si>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</si>
  <si>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</si>
  <si>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</si>
  <si>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</si>
  <si>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</si>
  <si>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</si>
  <si>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</si>
  <si>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</si>
  <si>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</si>
  <si>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</si>
  <si>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</si>
  <si>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</si>
  <si>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</si>
  <si>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</si>
  <si>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</si>
  <si>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</si>
  <si>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</si>
  <si>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</si>
  <si>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</si>
  <si>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</si>
  <si>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</si>
  <si>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</si>
  <si>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</si>
  <si>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</si>
  <si>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</si>
  <si>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</si>
  <si>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</si>
  <si>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</si>
  <si>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</si>
  <si>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</si>
  <si>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</si>
  <si>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</si>
  <si>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</si>
  <si>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</si>
  <si>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</si>
  <si>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</si>
  <si>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</si>
  <si>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</si>
  <si>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</si>
  <si>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</si>
  <si>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</si>
  <si>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</si>
  <si>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</si>
  <si>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</si>
  <si>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</si>
  <si>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</si>
  <si>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</si>
  <si>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</si>
  <si>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</si>
  <si>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</si>
  <si>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</si>
  <si>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</si>
  <si>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</si>
  <si>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</si>
  <si>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</si>
  <si>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</si>
  <si>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</si>
  <si>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</si>
  <si>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</si>
  <si>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</si>
  <si>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</si>
  <si>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</si>
  <si>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</si>
  <si>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</si>
  <si>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</si>
  <si>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</si>
  <si>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</si>
  <si>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</si>
  <si>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</si>
  <si>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</si>
  <si>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</si>
  <si>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</si>
  <si>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</si>
  <si>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</si>
  <si>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</si>
  <si>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</si>
  <si>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</si>
  <si>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</si>
  <si>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</si>
  <si>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</si>
  <si>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</si>
  <si>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</si>
  <si>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</si>
  <si>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</si>
  <si>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</si>
  <si>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</si>
  <si>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</si>
  <si>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</si>
  <si>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</si>
  <si>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</si>
  <si>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</si>
  <si>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</si>
  <si>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</si>
  <si>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</si>
  <si>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</si>
  <si>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</si>
  <si>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</si>
  <si>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</si>
  <si>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</si>
  <si>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</si>
  <si>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</si>
  <si>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</si>
  <si>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</si>
  <si>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</si>
  <si>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</si>
  <si>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</si>
  <si>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</si>
  <si>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</si>
  <si>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</si>
  <si>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</si>
  <si>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</si>
  <si>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</si>
  <si>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</si>
  <si>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</si>
  <si>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</si>
  <si>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</si>
  <si>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</si>
  <si>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</si>
  <si>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</si>
  <si>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</si>
  <si>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</si>
  <si>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</si>
  <si>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</si>
  <si>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</si>
  <si>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</si>
  <si>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</si>
  <si>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</si>
  <si>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</si>
  <si>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</si>
  <si>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</si>
  <si>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</si>
  <si>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</si>
  <si>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</si>
  <si>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</si>
  <si>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</si>
  <si>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</si>
  <si>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</si>
  <si>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</si>
  <si>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</si>
  <si>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</si>
  <si>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</si>
  <si>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</si>
  <si>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</si>
  <si>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</si>
  <si>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</si>
  <si>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</si>
  <si>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</si>
  <si>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</si>
  <si>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</si>
  <si>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</si>
  <si>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</si>
  <si>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</si>
  <si>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</si>
  <si>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</si>
  <si>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</si>
  <si>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</si>
  <si>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</si>
  <si>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</si>
  <si>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</si>
  <si>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</si>
  <si>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</si>
  <si>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</si>
  <si>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</si>
  <si>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</si>
  <si>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</si>
  <si>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</si>
  <si>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</si>
  <si>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</si>
  <si>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</si>
  <si>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</si>
  <si>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</si>
  <si>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</si>
  <si>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</si>
  <si>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</si>
  <si>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</si>
  <si>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</si>
  <si>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</si>
  <si>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</si>
  <si>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</si>
  <si>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</si>
  <si>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</si>
  <si>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</si>
  <si>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</si>
  <si>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</si>
  <si>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</si>
  <si>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</si>
  <si>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</si>
  <si>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</si>
  <si>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</si>
  <si>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</si>
  <si>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</si>
  <si>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</si>
  <si>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</si>
  <si>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</si>
  <si>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</si>
  <si>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</si>
  <si>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</si>
  <si>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</si>
  <si>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</si>
  <si>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</si>
  <si>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</si>
  <si>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</si>
  <si>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</si>
  <si>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</si>
  <si>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</si>
  <si>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</si>
  <si>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</si>
  <si>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</si>
  <si>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</si>
  <si>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</si>
  <si>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</si>
  <si>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</si>
  <si>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</si>
  <si>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</si>
  <si>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</si>
  <si>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</si>
  <si>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</si>
  <si>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</si>
  <si>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</si>
  <si>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</si>
  <si>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</si>
  <si>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</si>
  <si>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</si>
  <si>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</si>
  <si>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</si>
  <si>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</si>
  <si>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</si>
  <si>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</si>
  <si>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</si>
  <si>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</si>
  <si>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</si>
  <si>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</si>
  <si>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</si>
  <si>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</si>
  <si>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</si>
  <si>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</si>
  <si>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</si>
  <si>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</si>
  <si>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</si>
  <si>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</si>
  <si>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</si>
  <si>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</si>
  <si>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</si>
  <si>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</si>
  <si>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</si>
  <si>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</si>
  <si>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</si>
  <si>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</si>
  <si>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</si>
  <si>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</si>
  <si>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</si>
  <si>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</si>
  <si>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</si>
  <si>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</si>
  <si>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</si>
  <si>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</si>
  <si>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</si>
  <si>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</si>
  <si>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</si>
  <si>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</si>
  <si>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</si>
  <si>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</si>
  <si>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</si>
  <si>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</si>
  <si>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</si>
  <si>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</si>
  <si>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</si>
  <si>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</si>
  <si>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</si>
  <si>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</si>
  <si>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</si>
  <si>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</si>
  <si>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</si>
  <si>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</si>
  <si>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</si>
  <si>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</si>
  <si>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</si>
  <si>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</si>
  <si>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</si>
  <si>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</si>
  <si>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</si>
  <si>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</si>
  <si>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</si>
  <si>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</si>
  <si>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</si>
  <si>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</si>
  <si>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</si>
  <si>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</si>
  <si>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</si>
  <si>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</si>
  <si>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</si>
  <si>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</si>
  <si>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</si>
  <si>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</si>
  <si>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</si>
  <si>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</si>
  <si>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</si>
  <si>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</si>
  <si>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</si>
  <si>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</si>
  <si>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</si>
  <si>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</si>
  <si>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</si>
  <si>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</si>
  <si>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</si>
  <si>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</si>
  <si>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</si>
  <si>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</si>
  <si>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</si>
  <si>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</si>
  <si>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</si>
  <si>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</si>
  <si>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</si>
  <si>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</si>
  <si>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</si>
  <si>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</si>
  <si>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</si>
  <si>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</si>
  <si>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</si>
  <si>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</si>
  <si>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</si>
  <si>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</si>
  <si>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</si>
  <si>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</si>
  <si>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</si>
  <si>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</si>
  <si>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</si>
  <si>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</si>
  <si>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</si>
  <si>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</si>
  <si>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</si>
  <si>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</si>
  <si>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</si>
  <si>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</si>
  <si>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</si>
  <si>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</si>
  <si>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</si>
  <si>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</si>
  <si>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</si>
  <si>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</si>
  <si>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</si>
  <si>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</si>
  <si>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</si>
  <si>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</si>
  <si>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</si>
  <si>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</si>
  <si>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</si>
  <si>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</si>
  <si>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</si>
  <si>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</si>
  <si>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</si>
  <si>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</si>
  <si>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</si>
  <si>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</si>
  <si>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</si>
  <si>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</si>
  <si>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</si>
  <si>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</si>
  <si>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</si>
  <si>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</si>
  <si>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</si>
  <si>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</si>
  <si>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</si>
  <si>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</si>
  <si>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</si>
  <si>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</si>
  <si>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</si>
  <si>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</si>
  <si>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</si>
  <si>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</si>
  <si>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</si>
  <si>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</si>
  <si>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</si>
  <si>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</si>
  <si>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</si>
  <si>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</si>
  <si>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</si>
  <si>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</si>
  <si>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</si>
  <si>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</si>
  <si>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</si>
  <si>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</si>
  <si>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</si>
  <si>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</si>
  <si>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</si>
  <si>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</si>
  <si>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</si>
  <si>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</si>
  <si>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</si>
  <si>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</si>
  <si>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</si>
  <si>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</si>
  <si>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</si>
  <si>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</si>
  <si>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</si>
  <si>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</si>
  <si>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</si>
  <si>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</si>
  <si>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</si>
  <si>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</si>
  <si>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</si>
  <si>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</si>
  <si>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</si>
  <si>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</si>
  <si>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</si>
  <si>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</si>
  <si>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</si>
  <si>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</si>
  <si>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</si>
  <si>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</si>
  <si>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</si>
  <si>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</si>
  <si>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</si>
  <si>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</si>
  <si>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</si>
  <si>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</si>
  <si>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</si>
  <si>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</si>
  <si>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</si>
  <si>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</si>
  <si>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</si>
  <si>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</si>
  <si>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</si>
  <si>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</si>
  <si>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</si>
  <si>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</si>
  <si>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</si>
  <si>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</si>
  <si>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</si>
  <si>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</si>
  <si>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</si>
  <si>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</si>
  <si>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</si>
  <si>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</si>
  <si>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</si>
  <si>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</si>
  <si>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</si>
  <si>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</si>
  <si>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</si>
  <si>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</si>
  <si>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</si>
  <si>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</si>
  <si>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</si>
  <si>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</si>
  <si>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</si>
  <si>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</si>
  <si>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</si>
  <si>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</si>
  <si>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</si>
  <si>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</si>
  <si>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</si>
  <si>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</si>
  <si>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</si>
  <si>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</si>
  <si>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</si>
  <si>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</si>
  <si>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</si>
  <si>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</si>
  <si>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</si>
  <si>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</si>
  <si>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</si>
  <si>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</si>
  <si>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</si>
  <si>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</si>
  <si>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</si>
  <si>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</si>
  <si>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</si>
  <si>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</si>
  <si>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</si>
  <si>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</si>
  <si>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</si>
  <si>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</si>
  <si>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</si>
  <si>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</si>
  <si>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</si>
  <si>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</si>
  <si>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</si>
  <si>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</si>
  <si>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</si>
  <si>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</si>
  <si>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</si>
  <si>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</si>
  <si>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</si>
  <si>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</si>
  <si>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</si>
  <si>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</si>
  <si>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</si>
  <si>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</si>
  <si>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</si>
  <si>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</si>
  <si>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</si>
  <si>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</si>
  <si>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</si>
  <si>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</si>
  <si>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</si>
  <si>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</si>
  <si>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</si>
  <si>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</si>
  <si>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</si>
  <si>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</si>
  <si>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</si>
  <si>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</si>
  <si>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</si>
  <si>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</si>
  <si>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</si>
  <si>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</si>
  <si>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</si>
  <si>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</si>
  <si>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</si>
  <si>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</si>
  <si>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</si>
  <si>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</si>
  <si>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</si>
  <si>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</si>
  <si>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</si>
  <si>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</si>
  <si>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</si>
  <si>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</si>
  <si>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</si>
  <si>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</si>
  <si>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</si>
  <si>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</si>
  <si>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</si>
  <si>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</si>
  <si>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</si>
  <si>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</si>
  <si>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</si>
  <si>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</si>
  <si>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</si>
  <si>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</si>
  <si>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</si>
  <si>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</si>
  <si>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</si>
  <si>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</si>
  <si>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</si>
  <si>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</si>
  <si>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</si>
  <si>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</si>
  <si>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</si>
  <si>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</si>
  <si>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</si>
  <si>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</si>
  <si>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</si>
  <si>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</si>
  <si>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</si>
  <si>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</si>
  <si>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</si>
  <si>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</si>
  <si>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</si>
  <si>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</si>
  <si>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</si>
  <si>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</si>
  <si>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</si>
  <si>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</si>
  <si>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</si>
  <si>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</si>
  <si>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</si>
  <si>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</si>
  <si>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</si>
  <si>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</si>
  <si>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</si>
  <si>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</si>
  <si>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</si>
  <si>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</si>
  <si>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</si>
  <si>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</si>
  <si>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</si>
  <si>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</si>
  <si>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</si>
  <si>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</si>
  <si>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</si>
  <si>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</si>
  <si>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</si>
  <si>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</si>
  <si>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</si>
  <si>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</si>
  <si>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</si>
  <si>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</si>
  <si>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</si>
  <si>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</si>
  <si>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</si>
  <si>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</si>
  <si>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</si>
  <si>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</si>
  <si>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</si>
  <si>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</si>
  <si>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</si>
  <si>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</si>
  <si>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</si>
  <si>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</si>
  <si>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</si>
  <si>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</si>
  <si>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</si>
  <si>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</si>
  <si>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</si>
  <si>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</si>
  <si>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</si>
  <si>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</si>
  <si>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</si>
  <si>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</si>
  <si>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</si>
  <si>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</si>
  <si>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</si>
  <si>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</si>
  <si>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</si>
  <si>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</si>
  <si>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</si>
  <si>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</si>
  <si>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</si>
  <si>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</si>
  <si>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</si>
  <si>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</si>
  <si>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</si>
  <si>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</si>
  <si>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</si>
  <si>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</si>
  <si>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</si>
  <si>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</si>
  <si>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</si>
  <si>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</si>
  <si>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</si>
  <si>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</si>
  <si>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</si>
  <si>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</si>
  <si>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</si>
  <si>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</si>
  <si>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</si>
  <si>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</si>
  <si>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</si>
  <si>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</si>
  <si>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</si>
  <si>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</si>
  <si>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</si>
  <si>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</si>
  <si>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</si>
  <si>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</si>
  <si>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</si>
  <si>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</si>
  <si>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</si>
  <si>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</si>
  <si>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</si>
  <si>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</si>
  <si>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</si>
  <si>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</si>
  <si>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</si>
  <si>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</si>
  <si>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</si>
  <si>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</si>
  <si>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</si>
  <si>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</si>
  <si>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</si>
  <si>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</si>
  <si>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</si>
  <si>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</si>
  <si>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</si>
  <si>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</si>
  <si>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</si>
  <si>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</si>
  <si>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</si>
  <si>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</si>
  <si>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</si>
  <si>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</si>
  <si>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</si>
  <si>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</si>
  <si>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</si>
  <si>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</si>
  <si>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</si>
  <si>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</si>
  <si>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</si>
  <si>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</si>
  <si>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</si>
  <si>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</si>
  <si>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</si>
  <si>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</si>
  <si>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</si>
  <si>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</si>
  <si>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</si>
  <si>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</si>
  <si>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</si>
  <si>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</si>
  <si>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</si>
  <si>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</si>
  <si>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</si>
  <si>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</si>
  <si>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</si>
  <si>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</si>
  <si>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</si>
  <si>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</si>
  <si>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</si>
  <si>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</si>
  <si>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</si>
  <si>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</si>
  <si>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</si>
  <si>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</si>
  <si>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</si>
  <si>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</si>
  <si>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</si>
  <si>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</si>
  <si>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</si>
  <si>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</si>
  <si>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</si>
  <si>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</si>
  <si>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</si>
  <si>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</si>
  <si>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</si>
  <si>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</si>
  <si>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</si>
  <si>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</si>
  <si>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</si>
  <si>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</si>
  <si>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</si>
  <si>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</si>
  <si>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</si>
  <si>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</si>
  <si>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</si>
  <si>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</si>
  <si>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</si>
  <si>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</si>
  <si>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</si>
  <si>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</si>
  <si>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</si>
  <si>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</si>
  <si>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</si>
  <si>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</si>
  <si>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</si>
  <si>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</si>
  <si>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</si>
  <si>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</si>
  <si>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</si>
  <si>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</si>
  <si>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</si>
  <si>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</si>
  <si>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</si>
  <si>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</si>
  <si>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</si>
  <si>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</si>
  <si>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</si>
  <si>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</si>
  <si>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</si>
  <si>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</si>
  <si>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</si>
  <si>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</si>
  <si>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</si>
  <si>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</si>
  <si>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</si>
  <si>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</si>
  <si>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</si>
  <si>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</si>
  <si>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</si>
  <si>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</si>
  <si>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</si>
  <si>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</si>
  <si>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</si>
  <si>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</si>
  <si>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</si>
  <si>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</si>
  <si>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</si>
  <si>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</si>
  <si>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</si>
  <si>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</si>
  <si>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</si>
  <si>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</si>
  <si>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</si>
  <si>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</si>
  <si>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</si>
  <si>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</si>
  <si>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</si>
  <si>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</si>
  <si>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</si>
  <si>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</si>
  <si>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</si>
  <si>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</si>
  <si>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</si>
  <si>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</si>
  <si>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</si>
  <si>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</si>
  <si>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</si>
  <si>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</si>
  <si>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</si>
  <si>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</si>
  <si>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</si>
  <si>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</si>
  <si>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</si>
  <si>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</si>
  <si>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</si>
  <si>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</si>
  <si>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</si>
  <si>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</si>
  <si>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</si>
  <si>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</si>
  <si>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</si>
  <si>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</si>
  <si>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</si>
  <si>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</si>
  <si>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</si>
  <si>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</si>
  <si>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</si>
  <si>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</si>
  <si>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</si>
  <si>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</si>
  <si>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</si>
  <si>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</si>
  <si>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</si>
  <si>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</si>
  <si>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</si>
  <si>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</si>
  <si>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</si>
  <si>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</si>
  <si>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</si>
  <si>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</si>
  <si>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</si>
  <si>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</si>
  <si>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</si>
  <si>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</si>
  <si>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</si>
  <si>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</si>
  <si>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</si>
  <si>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</si>
  <si>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</si>
  <si>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</si>
  <si>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</si>
  <si>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</si>
  <si>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</si>
  <si>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</si>
  <si>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</si>
  <si>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</si>
  <si>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</si>
  <si>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</si>
  <si>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</si>
  <si>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</si>
  <si>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</si>
  <si>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</si>
  <si>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</si>
  <si>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</si>
  <si>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</si>
  <si>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</si>
  <si>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</si>
  <si>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</si>
  <si>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</si>
  <si>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</si>
  <si>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</si>
  <si>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</si>
  <si>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</si>
  <si>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</si>
  <si>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</si>
  <si>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</si>
  <si>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</si>
  <si>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</si>
  <si>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</si>
  <si>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</si>
  <si>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</si>
  <si>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</si>
  <si>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</si>
  <si>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</si>
  <si>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</si>
  <si>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</si>
  <si>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</si>
  <si>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</si>
  <si>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</si>
  <si>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</si>
  <si>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</si>
  <si>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</si>
  <si>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</si>
  <si>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</si>
  <si>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</si>
  <si>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</si>
  <si>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</si>
  <si>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</si>
  <si>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</si>
  <si>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</si>
  <si>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</si>
  <si>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</si>
  <si>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</si>
  <si>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</si>
  <si>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</si>
  <si>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</si>
  <si>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</si>
  <si>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</si>
  <si>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</si>
  <si>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</si>
  <si>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</si>
  <si>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</si>
  <si>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</si>
  <si>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</si>
  <si>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</si>
  <si>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</si>
  <si>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</si>
  <si>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</si>
  <si>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</si>
  <si>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</si>
  <si>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</si>
  <si>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</si>
  <si>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</si>
  <si>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</si>
  <si>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</si>
  <si>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</si>
  <si>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</si>
  <si>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</si>
  <si>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</si>
  <si>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</si>
  <si>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</si>
  <si>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</si>
  <si>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</si>
  <si>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</si>
  <si>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</si>
  <si>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</si>
  <si>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</si>
  <si>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</si>
  <si>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</si>
  <si>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</si>
  <si>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</si>
  <si>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</si>
  <si>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</si>
  <si>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</si>
  <si>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</si>
  <si>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</si>
  <si>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</si>
  <si>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</si>
  <si>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</si>
  <si>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</si>
  <si>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</si>
  <si>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</si>
  <si>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</si>
  <si>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</si>
  <si>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</si>
  <si>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</si>
  <si>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</si>
  <si>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</si>
  <si>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</si>
  <si>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</si>
  <si>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</si>
  <si>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</si>
  <si>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</si>
  <si>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</si>
  <si>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</si>
  <si>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</si>
  <si>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</si>
  <si>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</si>
  <si>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</si>
  <si>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</si>
  <si>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</si>
  <si>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</si>
  <si>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</si>
  <si>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</si>
  <si>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</si>
  <si>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</si>
  <si>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</si>
  <si>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</si>
  <si>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</si>
  <si>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</si>
  <si>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</si>
  <si>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</si>
  <si>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</si>
  <si>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</si>
  <si>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</si>
  <si>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</si>
  <si>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</si>
  <si>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</si>
  <si>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</si>
  <si>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</si>
  <si>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</si>
  <si>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</si>
  <si>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</si>
  <si>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</si>
  <si>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</si>
  <si>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</si>
  <si>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</si>
  <si>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</si>
  <si>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</si>
  <si>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</si>
  <si>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</si>
  <si>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</si>
  <si>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</si>
  <si>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</si>
  <si>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</si>
  <si>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</si>
  <si>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</si>
  <si>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</si>
  <si>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</si>
  <si>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</si>
  <si>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</si>
  <si>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</si>
  <si>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</si>
  <si>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</si>
  <si>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</si>
  <si>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</si>
  <si>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</si>
  <si>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</si>
  <si>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</si>
  <si>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</si>
  <si>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</si>
  <si>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</si>
  <si>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</si>
  <si>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</si>
  <si>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</si>
  <si>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</si>
  <si>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</si>
  <si>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</si>
  <si>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</si>
  <si>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</si>
  <si>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</si>
  <si>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</si>
  <si>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</si>
  <si>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</si>
  <si>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</si>
  <si>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</si>
  <si>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</si>
  <si>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</si>
  <si>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</si>
  <si>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</si>
  <si>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</si>
  <si>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</si>
  <si>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</si>
  <si>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</si>
  <si>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</si>
  <si>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</si>
  <si>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</si>
  <si>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</si>
  <si>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</si>
  <si>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</si>
  <si>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</si>
  <si>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</si>
  <si>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</si>
  <si>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</si>
  <si>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</si>
  <si>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</si>
  <si>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</si>
  <si>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</si>
  <si>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</si>
  <si>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</si>
  <si>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</si>
  <si>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</si>
  <si>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</si>
  <si>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</si>
  <si>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</si>
  <si>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</si>
  <si>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</si>
  <si>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</si>
  <si>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</si>
  <si>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</si>
  <si>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</si>
  <si>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</si>
  <si>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</si>
  <si>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</si>
  <si>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</si>
  <si>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</si>
  <si>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</si>
  <si>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</si>
  <si>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</si>
  <si>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</si>
  <si>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</si>
  <si>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</si>
  <si>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</si>
  <si>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</si>
  <si>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</si>
  <si>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</si>
  <si>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</si>
  <si>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</si>
  <si>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</si>
  <si>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</si>
  <si>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</si>
  <si>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</si>
  <si>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</si>
  <si>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</si>
  <si>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</si>
  <si>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</si>
  <si>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</si>
  <si>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</si>
  <si>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</si>
  <si>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</si>
  <si>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</si>
  <si>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</si>
  <si>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</si>
  <si>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</si>
  <si>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</si>
  <si>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</si>
  <si>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</si>
  <si>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</si>
  <si>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</si>
  <si>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</si>
  <si>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</si>
  <si>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</si>
  <si>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</si>
  <si>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</si>
  <si>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</si>
  <si>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</si>
  <si>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</si>
  <si>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</si>
  <si>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</si>
  <si>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</si>
  <si>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</si>
  <si>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</si>
  <si>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</si>
  <si>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</si>
  <si>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</si>
  <si>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</si>
  <si>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</si>
  <si>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</si>
  <si>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</si>
  <si>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</si>
  <si>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</si>
  <si>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</si>
  <si>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</si>
  <si>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</si>
  <si>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</si>
  <si>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</si>
  <si>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</si>
  <si>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</si>
  <si>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</si>
  <si>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</si>
  <si>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</si>
  <si>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</si>
  <si>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</si>
  <si>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</si>
  <si>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</si>
  <si>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</si>
  <si>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</si>
  <si>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</si>
  <si>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</si>
  <si>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</si>
  <si>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</si>
  <si>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</si>
  <si>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</si>
  <si>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</si>
  <si>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</si>
  <si>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</si>
  <si>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</si>
  <si>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</si>
  <si>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</si>
  <si>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</si>
  <si>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</si>
  <si>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</si>
  <si>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</si>
  <si>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</si>
  <si>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</si>
  <si>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</si>
  <si>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</si>
  <si>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</si>
  <si>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</si>
  <si>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</si>
  <si>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</si>
  <si>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</si>
  <si>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</si>
  <si>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</si>
  <si>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</si>
  <si>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</si>
  <si>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</si>
  <si>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</si>
  <si>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</si>
  <si>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</si>
  <si>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</si>
  <si>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</si>
  <si>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</si>
  <si>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</si>
  <si>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</si>
  <si>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</si>
  <si>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</si>
  <si>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</si>
  <si>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</si>
  <si>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</si>
  <si>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</si>
  <si>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</si>
  <si>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</si>
  <si>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</si>
  <si>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</si>
  <si>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</si>
  <si>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</si>
  <si>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</si>
  <si>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</si>
  <si>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</si>
  <si>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</si>
  <si>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</si>
  <si>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</si>
  <si>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</si>
  <si>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</si>
  <si>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</si>
  <si>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</si>
  <si>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</si>
  <si>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</si>
  <si>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</si>
  <si>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</si>
  <si>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</si>
  <si>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</si>
  <si>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</si>
  <si>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</si>
  <si>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</si>
  <si>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</si>
  <si>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</si>
  <si>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</si>
  <si>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</si>
  <si>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</si>
  <si>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</si>
  <si>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</si>
  <si>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</si>
  <si>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</si>
  <si>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</si>
  <si>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</si>
  <si>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</si>
  <si>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</si>
  <si>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</si>
  <si>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</si>
  <si>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</si>
  <si>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</si>
  <si>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</si>
  <si>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</si>
  <si>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</si>
  <si>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</si>
  <si>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</si>
  <si>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</si>
  <si>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</si>
  <si>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</si>
  <si>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</si>
  <si>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</si>
  <si>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</si>
  <si>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</si>
  <si>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</si>
  <si>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</si>
  <si>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</si>
  <si>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</si>
  <si>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</si>
  <si>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</si>
  <si>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</si>
  <si>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</si>
  <si>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</si>
  <si>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</si>
  <si>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</si>
  <si>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</si>
  <si>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</si>
  <si>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</si>
  <si>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</si>
  <si>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</si>
  <si>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</si>
  <si>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</si>
  <si>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</si>
  <si>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</si>
  <si>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</si>
  <si>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</si>
  <si>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</si>
  <si>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</si>
  <si>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</si>
  <si>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</si>
  <si>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</si>
  <si>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</si>
  <si>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</si>
  <si>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</si>
  <si>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</si>
  <si>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</si>
  <si>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</si>
  <si>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</si>
  <si>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</si>
  <si>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</si>
  <si>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</si>
  <si>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</si>
  <si>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</si>
  <si>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</si>
  <si>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</si>
  <si>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</si>
  <si>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</si>
  <si>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</si>
  <si>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</si>
  <si>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</si>
  <si>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</si>
  <si>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</si>
  <si>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</si>
  <si>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</si>
  <si>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</si>
  <si>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</si>
  <si>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</si>
  <si>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</si>
  <si>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</si>
  <si>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</si>
  <si>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</si>
  <si>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</si>
  <si>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</si>
  <si>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</si>
  <si>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</si>
  <si>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</si>
  <si>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</si>
  <si>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</si>
  <si>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</si>
  <si>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</si>
  <si>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</si>
  <si>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</si>
  <si>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</si>
  <si>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</si>
  <si>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</si>
  <si>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</si>
  <si>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</si>
  <si>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</si>
  <si>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</si>
  <si>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</si>
  <si>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</si>
  <si>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</si>
  <si>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</si>
  <si>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</si>
  <si>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</si>
  <si>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</si>
  <si>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</si>
  <si>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</si>
  <si>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</si>
  <si>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</si>
  <si>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</si>
  <si>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</si>
  <si>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</si>
  <si>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</si>
  <si>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</si>
  <si>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</si>
  <si>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</si>
  <si>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</si>
  <si>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</si>
  <si>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</si>
  <si>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</si>
  <si>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</si>
  <si>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</si>
  <si>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</si>
  <si>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</si>
  <si>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</si>
  <si>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</si>
  <si>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</si>
  <si>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</si>
  <si>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</si>
  <si>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</si>
  <si>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</si>
  <si>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</si>
  <si>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</si>
  <si>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</si>
  <si>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</si>
  <si>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</si>
  <si>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</si>
  <si>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</si>
  <si>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</si>
  <si>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</si>
  <si>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</si>
  <si>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</si>
  <si>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</si>
  <si>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</si>
  <si>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</si>
  <si>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</si>
  <si>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</si>
  <si>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</si>
  <si>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</si>
  <si>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</si>
  <si>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</si>
  <si>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</si>
  <si>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</si>
  <si>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</si>
  <si>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</si>
  <si>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</si>
  <si>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</si>
  <si>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</si>
  <si>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</si>
  <si>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</si>
  <si>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</si>
  <si>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</si>
  <si>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</si>
  <si>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</si>
  <si>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</si>
  <si>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</si>
  <si>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</si>
  <si>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</si>
  <si>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</si>
  <si>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</si>
  <si>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</si>
  <si>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</si>
  <si>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</si>
  <si>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</si>
  <si>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</si>
  <si>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</si>
  <si>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</si>
  <si>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</si>
  <si>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</si>
  <si>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</si>
  <si>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</si>
  <si>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</si>
  <si>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</si>
  <si>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</si>
  <si>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</si>
  <si>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</si>
  <si>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</si>
  <si>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</si>
  <si>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</si>
  <si>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</si>
  <si>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</si>
  <si>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</si>
  <si>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</si>
  <si>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</si>
  <si>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</si>
  <si>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</si>
  <si>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</si>
  <si>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</si>
  <si>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</si>
  <si>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</si>
  <si>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</si>
  <si>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</si>
  <si>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</si>
  <si>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</si>
  <si>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</si>
  <si>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</si>
  <si>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</si>
  <si>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</si>
  <si>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</si>
  <si>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</si>
  <si>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</si>
  <si>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</si>
  <si>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</si>
  <si>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</si>
  <si>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</si>
  <si>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</si>
  <si>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</si>
  <si>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</si>
  <si>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</si>
  <si>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</si>
  <si>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</si>
  <si>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</si>
  <si>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</si>
  <si>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</si>
  <si>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</si>
  <si>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</si>
  <si>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</si>
  <si>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</si>
  <si>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</si>
  <si>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</si>
  <si>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</si>
  <si>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</si>
  <si>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</si>
  <si>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</si>
  <si>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</si>
  <si>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</si>
  <si>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</si>
  <si>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</si>
  <si>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</si>
  <si>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</si>
  <si>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</si>
  <si>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</si>
  <si>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</si>
  <si>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</si>
  <si>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</si>
  <si>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</si>
  <si>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</si>
  <si>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</si>
  <si>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</si>
  <si>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</si>
  <si>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</si>
  <si>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</si>
  <si>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</si>
  <si>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</si>
  <si>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</si>
  <si>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</si>
  <si>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</si>
  <si>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</si>
  <si>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</si>
  <si>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</si>
  <si>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</si>
  <si>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</si>
  <si>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</si>
  <si>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</si>
  <si>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</si>
  <si>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</si>
  <si>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</si>
  <si>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</si>
  <si>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</si>
  <si>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</si>
  <si>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</si>
  <si>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</si>
  <si>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</si>
  <si>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</si>
  <si>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</si>
  <si>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</si>
  <si>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</si>
  <si>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</si>
  <si>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</si>
  <si>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</si>
  <si>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</si>
  <si>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</si>
  <si>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</si>
  <si>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</si>
  <si>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</si>
  <si>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</si>
  <si>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</si>
  <si>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</si>
  <si>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</si>
  <si>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</si>
  <si>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</si>
  <si>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</si>
  <si>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</si>
  <si>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</si>
  <si>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</si>
  <si>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</si>
  <si>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</si>
  <si>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</si>
  <si>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</si>
  <si>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</si>
  <si>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</si>
  <si>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</si>
  <si>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</si>
  <si>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</si>
  <si>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</si>
  <si>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</si>
  <si>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</si>
  <si>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</si>
  <si>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</si>
  <si>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</si>
  <si>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</si>
  <si>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</si>
  <si>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</si>
  <si>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</si>
  <si>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</si>
  <si>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</si>
  <si>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</si>
  <si>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</si>
  <si>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</si>
  <si>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</si>
  <si>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</si>
  <si>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</si>
  <si>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</si>
  <si>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</si>
  <si>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</si>
  <si>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</si>
  <si>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</si>
  <si>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</si>
  <si>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</si>
  <si>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</si>
  <si>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</si>
  <si>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</si>
  <si>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</si>
  <si>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</si>
  <si>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</si>
  <si>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</si>
  <si>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</si>
  <si>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</si>
  <si>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</si>
  <si>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</si>
  <si>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</si>
  <si>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</si>
  <si>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</si>
  <si>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</si>
  <si>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</si>
  <si>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</si>
  <si>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</si>
  <si>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</si>
  <si>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</si>
  <si>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</si>
  <si>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</si>
  <si>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</si>
  <si>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</si>
  <si>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</si>
  <si>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</si>
  <si>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</si>
  <si>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</si>
  <si>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</si>
  <si>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</si>
  <si>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</si>
  <si>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</si>
  <si>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</si>
  <si>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</si>
  <si>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</si>
  <si>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</si>
  <si>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</si>
  <si>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</si>
  <si>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</si>
  <si>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</si>
  <si>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</si>
  <si>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</si>
  <si>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</si>
  <si>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</si>
  <si>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</si>
  <si>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</si>
  <si>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</si>
  <si>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</si>
  <si>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</si>
  <si>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</si>
  <si>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</si>
  <si>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</si>
  <si>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</si>
  <si>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</si>
  <si>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</si>
  <si>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</si>
  <si>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</si>
  <si>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</si>
  <si>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</si>
  <si>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</si>
  <si>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</si>
  <si>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</si>
  <si>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</si>
  <si>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</si>
  <si>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</si>
  <si>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</si>
  <si>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</si>
  <si>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</si>
  <si>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</si>
  <si>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</si>
  <si>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</si>
  <si>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</si>
  <si>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</si>
  <si>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</si>
  <si>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</si>
  <si>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</si>
  <si>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</si>
  <si>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</si>
  <si>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</si>
  <si>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</si>
  <si>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</si>
  <si>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</si>
  <si>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</si>
  <si>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</si>
  <si>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</si>
  <si>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</si>
  <si>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</si>
  <si>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</si>
  <si>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</si>
  <si>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</si>
  <si>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</si>
  <si>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</si>
  <si>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</si>
  <si>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</si>
  <si>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</si>
  <si>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</si>
  <si>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</si>
  <si>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</si>
  <si>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</si>
  <si>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</si>
  <si>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</si>
  <si>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</si>
  <si>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</si>
  <si>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</si>
  <si>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</si>
  <si>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</si>
  <si>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</si>
  <si>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</si>
  <si>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</si>
  <si>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</si>
  <si>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</si>
  <si>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</si>
  <si>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</si>
  <si>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</si>
  <si>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</si>
  <si>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</si>
  <si>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</si>
  <si>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</si>
  <si>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</si>
  <si>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</si>
  <si>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</si>
  <si>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</si>
  <si>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</si>
  <si>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</si>
  <si>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</si>
  <si>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</si>
  <si>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</si>
  <si>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</si>
  <si>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</si>
  <si>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</si>
  <si>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</si>
  <si>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</si>
  <si>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</si>
  <si>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</si>
  <si>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</si>
  <si>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</si>
  <si>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</si>
  <si>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</si>
  <si>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</si>
  <si>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</si>
  <si>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</si>
  <si>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</si>
  <si>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</si>
  <si>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</si>
  <si>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</si>
  <si>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</si>
  <si>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</si>
  <si>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</si>
  <si>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</si>
  <si>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</si>
  <si>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</si>
  <si>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</si>
  <si>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</si>
  <si>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</si>
  <si>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</si>
  <si>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</si>
  <si>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</si>
  <si>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</si>
  <si>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</si>
  <si>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</si>
  <si>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</si>
  <si>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</si>
  <si>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</si>
  <si>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</si>
  <si>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</si>
  <si>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</si>
  <si>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</si>
  <si>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</si>
  <si>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</si>
  <si>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</si>
  <si>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</si>
  <si>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</si>
  <si>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</si>
  <si>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</si>
  <si>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</si>
  <si>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</si>
  <si>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</si>
  <si>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</si>
  <si>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</si>
  <si>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</si>
  <si>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</si>
  <si>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</si>
  <si>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</si>
  <si>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</si>
  <si>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</si>
  <si>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</si>
  <si>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</si>
  <si>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</si>
  <si>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</si>
  <si>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</si>
  <si>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</si>
  <si>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</si>
  <si>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</si>
  <si>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</si>
  <si>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</si>
  <si>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</si>
  <si>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</si>
  <si>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</si>
  <si>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</si>
  <si>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</si>
  <si>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</si>
  <si>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</si>
  <si>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</si>
  <si>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</si>
  <si>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</si>
  <si>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</si>
  <si>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</si>
  <si>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</si>
  <si>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</si>
  <si>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</si>
  <si>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</si>
  <si>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</si>
  <si>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</si>
  <si>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</si>
  <si>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</si>
  <si>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</si>
  <si>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</si>
  <si>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</si>
  <si>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</si>
  <si>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</si>
  <si>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</si>
  <si>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</si>
  <si>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</si>
  <si>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</si>
  <si>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</si>
  <si>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</si>
  <si>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</si>
  <si>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</si>
  <si>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</si>
  <si>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</si>
  <si>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</si>
  <si>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</si>
  <si>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</si>
  <si>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</si>
  <si>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</si>
  <si>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</si>
  <si>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</si>
  <si>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</si>
  <si>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</si>
  <si>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</si>
  <si>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</si>
  <si>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</si>
  <si>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</si>
  <si>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</si>
  <si>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</si>
  <si>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</si>
  <si>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</si>
  <si>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</si>
  <si>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</si>
  <si>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</si>
  <si>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</si>
  <si>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</si>
  <si>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</si>
  <si>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</si>
  <si>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</si>
  <si>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</si>
  <si>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</si>
  <si>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</si>
  <si>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</si>
  <si>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</si>
  <si>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</si>
  <si>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</si>
  <si>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</si>
  <si>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</si>
  <si>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</si>
  <si>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</si>
  <si>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</si>
  <si>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</si>
  <si>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</si>
  <si>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</si>
  <si>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</si>
  <si>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</si>
  <si>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</si>
  <si>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</si>
  <si>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</si>
  <si>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</si>
  <si>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</si>
  <si>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</si>
  <si>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</si>
  <si>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</si>
  <si>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</si>
  <si>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</si>
  <si>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</si>
  <si>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</si>
  <si>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</si>
  <si>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</si>
  <si>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</si>
  <si>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</si>
  <si>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</si>
  <si>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</si>
  <si>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</si>
  <si>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</si>
  <si>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</si>
  <si>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</si>
  <si>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</si>
  <si>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</si>
  <si>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</si>
  <si>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</si>
  <si>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</si>
  <si>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</si>
  <si>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</si>
  <si>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</si>
  <si>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</si>
  <si>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</si>
  <si>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</si>
  <si>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</si>
  <si>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</si>
  <si>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</si>
  <si>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</si>
  <si>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</si>
  <si>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</si>
  <si>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</si>
  <si>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</si>
  <si>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</si>
  <si>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</si>
  <si>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</si>
  <si>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</si>
  <si>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</si>
  <si>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</si>
  <si>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</si>
  <si>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</si>
  <si>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</si>
  <si>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</si>
  <si>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</si>
  <si>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</si>
  <si>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</si>
  <si>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</si>
  <si>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</si>
  <si>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</si>
  <si>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</si>
  <si>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</si>
  <si>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</si>
  <si>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</si>
  <si>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</si>
  <si>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</si>
  <si>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</si>
  <si>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</si>
  <si>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</si>
  <si>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</si>
  <si>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</si>
  <si>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</si>
  <si>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</si>
  <si>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</si>
  <si>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</si>
  <si>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</si>
  <si>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</si>
  <si>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</si>
  <si>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</si>
  <si>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</si>
  <si>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</si>
  <si>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</si>
  <si>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</si>
  <si>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</si>
  <si>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</si>
  <si>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</si>
  <si>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</si>
  <si>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</si>
  <si>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</si>
  <si>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</si>
  <si>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</si>
  <si>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</si>
  <si>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</si>
  <si>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</si>
  <si>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</si>
  <si>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</si>
  <si>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</si>
  <si>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</si>
  <si>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</si>
  <si>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</si>
  <si>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</si>
  <si>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</si>
  <si>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</si>
  <si>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</si>
  <si>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</si>
  <si>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</si>
  <si>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</si>
  <si>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</si>
  <si>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</si>
  <si>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</si>
  <si>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</si>
  <si>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</si>
  <si>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</si>
  <si>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</si>
  <si>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</si>
  <si>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</si>
  <si>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</si>
  <si>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</si>
  <si>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</si>
  <si>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</si>
  <si>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</si>
  <si>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</si>
  <si>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</si>
  <si>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</si>
  <si>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</si>
  <si>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</si>
  <si>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</si>
  <si>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</si>
  <si>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</si>
  <si>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</si>
  <si>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</si>
  <si>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</si>
  <si>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</si>
  <si>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</si>
  <si>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</si>
  <si>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</si>
  <si>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</si>
  <si>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</si>
  <si>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</si>
  <si>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</si>
  <si>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</si>
  <si>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</si>
  <si>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</si>
  <si>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</si>
  <si>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</si>
  <si>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</si>
  <si>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</si>
  <si>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</si>
  <si>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</si>
  <si>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</si>
  <si>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</si>
  <si>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</si>
  <si>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</si>
  <si>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</si>
  <si>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</si>
  <si>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</si>
  <si>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</si>
  <si>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</si>
  <si>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</si>
  <si>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</si>
  <si>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</si>
  <si>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</si>
  <si>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</si>
  <si>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</si>
  <si>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</si>
  <si>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</si>
  <si>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</si>
  <si>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</si>
  <si>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</si>
  <si>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</si>
  <si>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</si>
  <si>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</si>
  <si>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</si>
  <si>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</si>
  <si>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</si>
  <si>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</si>
  <si>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</si>
  <si>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</si>
  <si>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</si>
  <si>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</si>
  <si>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</si>
  <si>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</si>
  <si>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</si>
  <si>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</si>
  <si>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</si>
  <si>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</si>
  <si>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</si>
  <si>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</si>
  <si>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</si>
  <si>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</si>
  <si>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</si>
  <si>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</si>
  <si>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</si>
  <si>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</si>
  <si>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</si>
  <si>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</si>
  <si>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</si>
  <si>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</si>
  <si>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</si>
  <si>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</si>
  <si>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</si>
  <si>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</si>
  <si>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</si>
  <si>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</si>
  <si>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</si>
  <si>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</si>
  <si>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</si>
  <si>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</si>
  <si>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</si>
  <si>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</si>
  <si>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</si>
  <si>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</si>
  <si>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</si>
  <si>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</si>
  <si>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</si>
  <si>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</si>
  <si>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</si>
  <si>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</si>
  <si>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</si>
  <si>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</si>
  <si>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</si>
  <si>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</si>
  <si>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</si>
  <si>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</si>
  <si>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</si>
  <si>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</si>
  <si>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</si>
  <si>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</si>
  <si>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</si>
  <si>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</si>
  <si>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</si>
  <si>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</si>
  <si>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</si>
  <si>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</si>
  <si>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</si>
  <si>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</si>
  <si>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</si>
  <si>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</si>
  <si>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</si>
  <si>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</si>
  <si>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</si>
  <si>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</si>
  <si>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</si>
  <si>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</si>
  <si>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</si>
  <si>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</si>
  <si>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</si>
  <si>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</si>
  <si>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</si>
  <si>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</si>
  <si>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</si>
  <si>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</si>
  <si>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</si>
  <si>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</si>
  <si>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</si>
  <si>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</si>
  <si>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</si>
  <si>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</si>
  <si>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</si>
  <si>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</si>
  <si>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</si>
  <si>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</si>
  <si>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</si>
  <si>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</si>
  <si>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</si>
  <si>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</si>
  <si>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</si>
  <si>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</si>
  <si>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</si>
  <si>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</si>
  <si>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</si>
  <si>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</si>
  <si>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</si>
  <si>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</si>
  <si>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</si>
  <si>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</si>
  <si>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</si>
  <si>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</si>
  <si>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</si>
  <si>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</si>
  <si>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</si>
  <si>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</si>
  <si>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</si>
  <si>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</si>
  <si>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</si>
  <si>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</si>
  <si>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</si>
  <si>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</si>
  <si>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</si>
  <si>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</si>
  <si>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</si>
  <si>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</si>
  <si>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</si>
  <si>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</si>
  <si>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</si>
  <si>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</si>
  <si>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</si>
  <si>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</si>
  <si>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</si>
  <si>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</si>
  <si>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</si>
  <si>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</si>
  <si>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</si>
  <si>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</si>
  <si>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</si>
  <si>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</si>
  <si>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</si>
  <si>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</si>
  <si>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</si>
  <si>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</si>
  <si>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</si>
  <si>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</si>
  <si>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</si>
  <si>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</si>
  <si>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</si>
  <si>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</si>
  <si>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</si>
  <si>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</si>
  <si>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</si>
  <si>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</si>
  <si>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</si>
  <si>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</si>
  <si>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</si>
  <si>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</si>
  <si>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</si>
  <si>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</si>
  <si>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</si>
  <si>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</si>
  <si>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</si>
  <si>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</si>
  <si>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</si>
  <si>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</si>
  <si>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</si>
  <si>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</si>
  <si>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</si>
  <si>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</si>
  <si>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</si>
  <si>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</si>
  <si>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</si>
  <si>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</si>
  <si>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</si>
  <si>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</si>
  <si>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</si>
  <si>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</si>
  <si>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</si>
  <si>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</si>
  <si>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</si>
  <si>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</si>
  <si>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</si>
  <si>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</si>
  <si>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</si>
  <si>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</si>
  <si>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</si>
  <si>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</si>
  <si>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</si>
  <si>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</si>
  <si>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</si>
  <si>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</si>
  <si>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</si>
  <si>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</si>
  <si>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</si>
  <si>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</si>
  <si>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</si>
  <si>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</si>
  <si>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</si>
  <si>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</si>
  <si>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</si>
  <si>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</si>
  <si>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</si>
  <si>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</si>
  <si>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</si>
  <si>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</si>
  <si>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</si>
  <si>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</si>
  <si>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</si>
  <si>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</si>
  <si>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</si>
  <si>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</si>
  <si>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</si>
  <si>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</si>
  <si>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</si>
  <si>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</si>
  <si>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</si>
  <si>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</si>
  <si>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</si>
  <si>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</si>
  <si>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</si>
  <si>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</si>
  <si>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</si>
  <si>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</si>
  <si>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</si>
  <si>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</si>
  <si>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</si>
  <si>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</si>
  <si>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</si>
  <si>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</si>
  <si>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</si>
  <si>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</si>
  <si>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</si>
  <si>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</si>
  <si>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</si>
  <si>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</si>
  <si>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</si>
  <si>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</si>
  <si>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</si>
  <si>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</si>
  <si>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</si>
  <si>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</si>
  <si>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</si>
  <si>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</si>
  <si>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</si>
  <si>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</si>
  <si>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</si>
  <si>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</si>
  <si>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</si>
  <si>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</si>
  <si>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</si>
  <si>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</si>
  <si>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</si>
  <si>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</si>
  <si>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</si>
  <si>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</si>
  <si>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</si>
  <si>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</si>
  <si>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</si>
  <si>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</si>
  <si>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</si>
  <si>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</si>
  <si>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</si>
  <si>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</si>
  <si>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</si>
  <si>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</si>
  <si>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</si>
  <si>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</si>
  <si>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</si>
  <si>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</si>
  <si>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</si>
  <si>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</si>
  <si>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</si>
  <si>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</si>
  <si>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</si>
  <si>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</si>
  <si>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</si>
  <si>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</si>
  <si>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</si>
  <si>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</si>
  <si>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</si>
  <si>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</si>
  <si>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</si>
  <si>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</si>
  <si>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</si>
  <si>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</si>
  <si>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</si>
  <si>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</si>
  <si>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</si>
  <si>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</si>
  <si>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</si>
  <si>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</si>
  <si>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</si>
  <si>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</si>
  <si>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</si>
  <si>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</si>
  <si>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</si>
  <si>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</si>
  <si>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</si>
  <si>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</si>
  <si>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</si>
  <si>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</si>
  <si>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</si>
  <si>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</si>
  <si>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</si>
  <si>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</si>
  <si>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</si>
  <si>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</si>
  <si>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</si>
  <si>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</si>
  <si>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</si>
  <si>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</si>
  <si>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</si>
  <si>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</si>
  <si>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</si>
  <si>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</si>
  <si>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</si>
  <si>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</si>
  <si>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</si>
  <si>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</si>
  <si>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</si>
  <si>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</si>
  <si>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</si>
  <si>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</si>
  <si>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</si>
  <si>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</si>
  <si>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</si>
  <si>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</si>
  <si>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</si>
  <si>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</si>
  <si>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</si>
  <si>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</si>
  <si>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</si>
  <si>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</si>
  <si>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</si>
  <si>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</si>
  <si>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</si>
  <si>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</si>
  <si>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</si>
  <si>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</si>
  <si>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</si>
  <si>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</si>
  <si>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</si>
  <si>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</si>
  <si>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</si>
  <si>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</si>
  <si>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</si>
  <si>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</si>
  <si>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</si>
  <si>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</si>
  <si>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</si>
  <si>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</si>
  <si>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</si>
  <si>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</si>
  <si>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</si>
  <si>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</si>
  <si>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</si>
  <si>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</si>
  <si>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</si>
  <si>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</si>
  <si>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</si>
  <si>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</si>
  <si>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</si>
  <si>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</si>
  <si>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</si>
  <si>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</si>
  <si>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</si>
  <si>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</si>
  <si>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</si>
  <si>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</si>
  <si>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</si>
  <si>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</si>
  <si>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</si>
  <si>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</si>
  <si>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</si>
  <si>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</si>
  <si>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</si>
  <si>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</si>
  <si>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</si>
  <si>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</si>
  <si>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</si>
  <si>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</si>
  <si>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</si>
  <si>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</si>
  <si>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</si>
  <si>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</si>
  <si>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</si>
  <si>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</si>
  <si>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</si>
  <si>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</si>
  <si>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</si>
  <si>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</si>
  <si>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</si>
  <si>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</si>
  <si>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</si>
  <si>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</si>
  <si>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</si>
  <si>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</si>
  <si>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</si>
  <si>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</si>
  <si>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</si>
  <si>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</si>
  <si>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</si>
  <si>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</si>
  <si>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</si>
  <si>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</si>
  <si>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</si>
  <si>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</si>
  <si>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</si>
  <si>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</si>
  <si>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</si>
  <si>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</si>
  <si>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</si>
  <si>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</si>
  <si>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</si>
  <si>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</si>
  <si>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</si>
  <si>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</si>
  <si>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</si>
  <si>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</si>
  <si>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</si>
  <si>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</si>
  <si>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</si>
  <si>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</si>
  <si>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</si>
  <si>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</si>
  <si>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</si>
  <si>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</si>
  <si>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</si>
  <si>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</si>
  <si>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</si>
  <si>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</si>
  <si>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</si>
  <si>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</si>
  <si>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</si>
  <si>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</si>
  <si>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</si>
  <si>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</si>
  <si>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</si>
  <si>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</si>
  <si>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</si>
  <si>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</si>
  <si>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</si>
  <si>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</si>
  <si>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</si>
  <si>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</si>
  <si>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</si>
  <si>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</si>
  <si>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</si>
  <si>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</si>
  <si>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</si>
  <si>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</si>
  <si>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</si>
  <si>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</si>
  <si>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</si>
  <si>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</si>
  <si>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</si>
  <si>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</si>
  <si>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</si>
  <si>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</si>
  <si>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</si>
  <si>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</si>
  <si>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</si>
  <si>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</si>
  <si>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</si>
  <si>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</si>
  <si>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</si>
  <si>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</si>
  <si>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</si>
  <si>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</si>
  <si>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</si>
  <si>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</si>
  <si>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</si>
  <si>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</si>
  <si>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</si>
  <si>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</si>
  <si>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</si>
  <si>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</si>
  <si>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</si>
  <si>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</si>
  <si>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</si>
  <si>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</si>
  <si>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</si>
  <si>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</si>
  <si>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</si>
  <si>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</si>
  <si>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</si>
  <si>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</si>
  <si>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</si>
  <si>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</si>
  <si>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</si>
  <si>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</si>
  <si>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</si>
  <si>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</si>
  <si>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</si>
  <si>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</si>
  <si>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</si>
  <si>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</si>
  <si>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</si>
  <si>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</si>
  <si>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</si>
  <si>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</si>
  <si>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</si>
  <si>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</si>
  <si>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</si>
  <si>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</si>
  <si>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</si>
  <si>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</si>
  <si>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</si>
  <si>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</si>
  <si>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</si>
  <si>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</si>
  <si>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</si>
  <si>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</si>
  <si>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</si>
  <si>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</si>
  <si>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</si>
  <si>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</si>
  <si>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</si>
  <si>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</si>
  <si>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</si>
  <si>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</si>
  <si>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</si>
  <si>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</si>
  <si>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</si>
  <si>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</si>
  <si>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</si>
  <si>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</si>
  <si>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</si>
  <si>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</si>
  <si>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</si>
  <si>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</si>
  <si>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</si>
  <si>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</si>
  <si>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</si>
  <si>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</si>
  <si>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</si>
  <si>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</si>
  <si>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</si>
  <si>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</si>
  <si>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</si>
  <si>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</si>
  <si>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</si>
  <si>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</si>
  <si>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</si>
  <si>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</si>
  <si>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</si>
  <si>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</si>
  <si>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</si>
  <si>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</si>
  <si>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</si>
  <si>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</si>
  <si>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</si>
  <si>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</si>
  <si>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</si>
  <si>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</si>
  <si>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</si>
  <si>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</si>
  <si>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</si>
  <si>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</si>
  <si>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</si>
  <si>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</si>
  <si>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</si>
  <si>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</si>
  <si>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</si>
  <si>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</si>
  <si>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</si>
  <si>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</si>
  <si>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</si>
  <si>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</si>
  <si>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</si>
  <si>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</si>
  <si>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</si>
  <si>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</si>
  <si>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</si>
  <si>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</si>
  <si>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</si>
  <si>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</si>
  <si>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</si>
  <si>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</si>
  <si>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</si>
  <si>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</si>
  <si>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</si>
  <si>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</si>
  <si>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</si>
  <si>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</si>
  <si>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</si>
  <si>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</si>
  <si>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</si>
  <si>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</si>
  <si>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</si>
  <si>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</si>
  <si>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</si>
  <si>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</si>
  <si>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</si>
  <si>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</si>
  <si>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</si>
  <si>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</si>
  <si>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</si>
  <si>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</si>
  <si>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</si>
  <si>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</si>
  <si>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</si>
  <si>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</si>
  <si>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</si>
  <si>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</si>
  <si>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</si>
  <si>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</si>
  <si>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</si>
  <si>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</si>
  <si>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</si>
  <si>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</si>
  <si>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</si>
  <si>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</si>
  <si>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</si>
  <si>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</si>
  <si>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</si>
  <si>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</si>
  <si>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</si>
  <si>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</si>
  <si>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</si>
  <si>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</si>
  <si>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</si>
  <si>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</si>
  <si>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</si>
  <si>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</si>
  <si>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</si>
  <si>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</si>
  <si>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</si>
  <si>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</si>
  <si>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</si>
  <si>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</si>
  <si>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</si>
  <si>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</si>
  <si>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</si>
  <si>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</si>
  <si>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</si>
  <si>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</si>
  <si>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</si>
  <si>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</si>
  <si>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</si>
  <si>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</si>
  <si>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</si>
  <si>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</si>
  <si>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</si>
  <si>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</si>
  <si>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</si>
  <si>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</si>
  <si>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</si>
  <si>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</si>
  <si>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</si>
  <si>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</si>
  <si>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</si>
  <si>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</si>
  <si>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</si>
  <si>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</si>
  <si>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</si>
  <si>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</si>
  <si>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</si>
  <si>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</si>
  <si>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</si>
  <si>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</si>
  <si>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</si>
  <si>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</si>
  <si>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</si>
  <si>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</si>
  <si>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</si>
  <si>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</si>
  <si>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</si>
  <si>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</si>
  <si>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</si>
  <si>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</si>
  <si>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</si>
  <si>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</si>
  <si>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</si>
  <si>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</si>
  <si>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</si>
  <si>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</si>
  <si>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</si>
  <si>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</si>
  <si>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</si>
  <si>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</si>
  <si>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</si>
  <si>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</si>
  <si>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</si>
  <si>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</si>
  <si>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</si>
  <si>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</si>
  <si>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</si>
  <si>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</si>
  <si>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</si>
  <si>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</si>
  <si>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</si>
  <si>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</si>
  <si>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</si>
  <si>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</si>
  <si>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</si>
  <si>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</si>
  <si>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</si>
  <si>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</si>
  <si>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</si>
  <si>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</si>
  <si>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</si>
  <si>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</si>
  <si>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</si>
  <si>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</si>
  <si>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</si>
  <si>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</si>
  <si>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</si>
  <si>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</si>
  <si>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</si>
  <si>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</si>
  <si>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</si>
  <si>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</si>
  <si>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</si>
  <si>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</si>
  <si>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</si>
  <si>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</si>
  <si>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</si>
  <si>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</si>
  <si>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</si>
  <si>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</si>
  <si>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</si>
  <si>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</si>
  <si>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</si>
  <si>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</si>
  <si>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</si>
  <si>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</si>
  <si>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</si>
  <si>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</si>
  <si>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</si>
  <si>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</si>
  <si>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</si>
  <si>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</si>
  <si>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</si>
  <si>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</si>
  <si>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</si>
  <si>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</si>
  <si>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</si>
  <si>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</si>
  <si>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</si>
  <si>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</si>
  <si>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</si>
  <si>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</si>
  <si>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</si>
  <si>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</si>
  <si>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</si>
  <si>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</si>
  <si>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</si>
  <si>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</si>
  <si>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</si>
  <si>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</si>
  <si>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</si>
  <si>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</si>
  <si>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</si>
  <si>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</si>
  <si>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</si>
  <si>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</si>
  <si>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</si>
  <si>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</si>
  <si>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</si>
  <si>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</si>
  <si>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</si>
  <si>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</si>
  <si>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</si>
  <si>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</si>
  <si>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</si>
  <si>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</si>
  <si>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</si>
  <si>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</si>
  <si>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</si>
  <si>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</si>
  <si>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</si>
  <si>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</si>
  <si>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</si>
  <si>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</si>
  <si>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</si>
  <si>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</si>
  <si>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</si>
  <si>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</si>
  <si>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</si>
  <si>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</si>
  <si>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</si>
  <si>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</si>
  <si>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</si>
  <si>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</si>
  <si>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</si>
  <si>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</si>
  <si>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</si>
  <si>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</si>
  <si>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</si>
  <si>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</si>
  <si>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</si>
  <si>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</si>
  <si>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</si>
  <si>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</si>
  <si>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</si>
  <si>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</si>
  <si>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</si>
  <si>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</si>
  <si>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</si>
  <si>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</si>
  <si>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</si>
  <si>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</si>
  <si>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</si>
  <si>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</si>
  <si>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</si>
  <si>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</si>
  <si>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</si>
  <si>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</si>
  <si>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</si>
  <si>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</si>
  <si>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</si>
  <si>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</si>
  <si>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</si>
  <si>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</si>
  <si>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</si>
  <si>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</si>
  <si>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</si>
  <si>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</si>
  <si>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</si>
  <si>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</si>
  <si>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</si>
  <si>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</si>
  <si>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</si>
  <si>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</si>
  <si>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</si>
  <si>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</si>
  <si>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</si>
  <si>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</si>
  <si>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</si>
  <si>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</si>
  <si>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</si>
  <si>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</si>
  <si>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</si>
  <si>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</si>
  <si>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</si>
  <si>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</si>
  <si>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</si>
  <si>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</si>
  <si>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</si>
  <si>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</si>
  <si>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</si>
  <si>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</si>
  <si>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</si>
  <si>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</si>
  <si>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</si>
  <si>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</si>
  <si>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</si>
  <si>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</si>
  <si>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</si>
  <si>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</si>
  <si>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</si>
  <si>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</si>
  <si>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</si>
  <si>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</si>
  <si>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</si>
  <si>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</si>
  <si>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</si>
  <si>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</si>
  <si>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</si>
  <si>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</si>
  <si>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</si>
  <si>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</si>
  <si>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</si>
  <si>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</si>
  <si>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</si>
  <si>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</si>
  <si>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</si>
  <si>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</si>
  <si>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</si>
  <si>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</si>
  <si>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</si>
  <si>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</si>
  <si>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</si>
  <si>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</si>
  <si>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</si>
  <si>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</si>
  <si>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</si>
  <si>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</si>
  <si>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</si>
  <si>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</si>
  <si>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</si>
  <si>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</si>
  <si>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</si>
  <si>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</si>
  <si>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</si>
  <si>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</si>
  <si>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</si>
  <si>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</si>
  <si>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</si>
  <si>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</si>
  <si>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</si>
  <si>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</si>
  <si>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</si>
  <si>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</si>
  <si>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</si>
  <si>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</si>
  <si>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</si>
  <si>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</si>
  <si>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</si>
  <si>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</si>
  <si>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</si>
  <si>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</si>
  <si>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</si>
  <si>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</si>
  <si>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</si>
  <si>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</si>
  <si>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</si>
  <si>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</si>
  <si>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</si>
  <si>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</si>
  <si>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</si>
  <si>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</si>
  <si>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</si>
  <si>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</si>
  <si>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</si>
  <si>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</si>
  <si>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</si>
  <si>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</si>
  <si>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</si>
  <si>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</si>
  <si>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</si>
  <si>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</si>
  <si>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</si>
  <si>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</si>
  <si>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</si>
  <si>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</si>
  <si>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</si>
  <si>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</si>
  <si>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</si>
  <si>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</si>
  <si>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</si>
  <si>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</si>
  <si>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</si>
  <si>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</si>
  <si>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</si>
  <si>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</si>
  <si>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</si>
  <si>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</si>
  <si>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</si>
  <si>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</si>
  <si>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</si>
  <si>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</si>
  <si>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</si>
  <si>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</si>
  <si>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</si>
  <si>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</si>
  <si>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</si>
  <si>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</si>
  <si>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</si>
  <si>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</si>
  <si>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</si>
  <si>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</si>
  <si>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</si>
  <si>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</si>
  <si>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</si>
  <si>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</si>
  <si>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</si>
  <si>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</si>
  <si>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</si>
  <si>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</si>
  <si>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</si>
  <si>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</si>
  <si>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</si>
  <si>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</si>
  <si>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</si>
  <si>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</si>
  <si>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</si>
  <si>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</si>
  <si>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</si>
  <si>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</si>
  <si>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</si>
  <si>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</si>
  <si>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</si>
  <si>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</si>
  <si>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</si>
  <si>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</si>
  <si>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</si>
  <si>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</si>
  <si>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</si>
  <si>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</si>
  <si>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</si>
  <si>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</si>
  <si>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</si>
  <si>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</si>
  <si>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</si>
  <si>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</si>
  <si>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</si>
  <si>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</si>
  <si>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</si>
  <si>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</si>
  <si>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</si>
  <si>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</si>
  <si>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</si>
  <si>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</si>
  <si>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</si>
  <si>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</si>
  <si>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</si>
  <si>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</si>
  <si>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</si>
  <si>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</si>
  <si>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</si>
  <si>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</si>
  <si>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</si>
  <si>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</si>
  <si>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</si>
  <si>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</si>
  <si>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</si>
  <si>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</si>
  <si>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</si>
  <si>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</si>
  <si>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</si>
  <si>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</si>
  <si>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</si>
  <si>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</si>
  <si>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</si>
  <si>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</si>
  <si>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</si>
  <si>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</si>
  <si>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</si>
  <si>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</si>
  <si>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</si>
  <si>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</si>
  <si>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</si>
  <si>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</si>
  <si>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</si>
  <si>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</si>
  <si>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</si>
  <si>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</si>
  <si>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</si>
  <si>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</si>
  <si>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</si>
  <si>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</si>
  <si>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</si>
  <si>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</si>
  <si>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</si>
  <si>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</si>
  <si>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</si>
  <si>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</si>
  <si>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</si>
  <si>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</si>
  <si>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</si>
  <si>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</si>
  <si>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</si>
  <si>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</si>
  <si>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</si>
  <si>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</si>
  <si>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</si>
  <si>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</si>
  <si>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</si>
  <si>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</si>
  <si>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</si>
  <si>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</si>
  <si>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</si>
  <si>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</si>
  <si>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</si>
  <si>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</si>
  <si>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</si>
  <si>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</si>
  <si>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</si>
  <si>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</si>
  <si>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</si>
  <si>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</si>
  <si>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</si>
  <si>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</si>
  <si>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</si>
  <si>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</si>
  <si>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</si>
  <si>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</si>
  <si>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</si>
  <si>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</si>
  <si>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</si>
  <si>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</si>
  <si>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</si>
  <si>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</si>
  <si>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</si>
  <si>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</si>
  <si>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</si>
  <si>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</si>
  <si>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</si>
  <si>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</si>
  <si>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</si>
  <si>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</si>
  <si>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</si>
  <si>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</si>
  <si>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</si>
  <si>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</si>
  <si>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</si>
  <si>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</si>
  <si>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</si>
  <si>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</si>
  <si>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</si>
  <si>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</si>
  <si>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</si>
  <si>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</si>
  <si>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</si>
  <si>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</si>
  <si>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</si>
  <si>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</si>
  <si>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</si>
  <si>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</si>
  <si>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</si>
  <si>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</si>
  <si>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</si>
  <si>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</si>
  <si>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</si>
  <si>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</si>
  <si>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</si>
  <si>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</si>
  <si>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</si>
  <si>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</si>
  <si>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</si>
  <si>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</si>
  <si>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</si>
  <si>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</si>
  <si>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</si>
  <si>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</si>
  <si>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</si>
  <si>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</si>
  <si>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</si>
  <si>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</si>
  <si>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</si>
  <si>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</si>
  <si>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</si>
  <si>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</si>
  <si>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</si>
  <si>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</si>
  <si>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</si>
  <si>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</si>
  <si>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</si>
  <si>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</si>
  <si>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</si>
  <si>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</si>
  <si>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</si>
  <si>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</si>
  <si>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</si>
  <si>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</si>
  <si>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</si>
  <si>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</si>
  <si>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</si>
  <si>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</si>
  <si>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</si>
  <si>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</si>
  <si>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</si>
  <si>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</si>
  <si>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</si>
  <si>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</si>
  <si>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</si>
  <si>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</si>
  <si>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</si>
  <si>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</si>
  <si>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</si>
  <si>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</si>
  <si>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</si>
  <si>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</si>
  <si>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</si>
  <si>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</si>
  <si>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</si>
  <si>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</si>
  <si>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</si>
  <si>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</si>
  <si>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</si>
  <si>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</si>
  <si>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</si>
  <si>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</si>
  <si>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</si>
  <si>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</si>
  <si>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</si>
  <si>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</si>
  <si>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</si>
  <si>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</si>
  <si>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</si>
  <si>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</si>
  <si>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</si>
  <si>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</si>
  <si>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</si>
  <si>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</si>
  <si>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</si>
  <si>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</si>
  <si>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</si>
  <si>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</si>
  <si>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</si>
  <si>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</si>
  <si>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</si>
  <si>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</si>
  <si>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</si>
  <si>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</si>
  <si>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</si>
  <si>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</si>
  <si>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</si>
  <si>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</si>
  <si>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</si>
  <si>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</si>
  <si>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</si>
  <si>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</si>
  <si>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</si>
  <si>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</si>
  <si>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</si>
  <si>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</si>
  <si>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</si>
  <si>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</si>
  <si>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</si>
  <si>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</si>
  <si>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</si>
  <si>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</si>
  <si>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</si>
  <si>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</si>
  <si>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</si>
  <si>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</si>
  <si>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</si>
  <si>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</si>
  <si>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</si>
  <si>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</si>
  <si>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</si>
  <si>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</si>
  <si>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</si>
  <si>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</si>
  <si>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</si>
  <si>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</si>
  <si>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</si>
  <si>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</si>
  <si>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</si>
  <si>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</si>
  <si>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</si>
  <si>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</si>
  <si>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</si>
  <si>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</si>
  <si>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</si>
  <si>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</si>
  <si>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</si>
  <si>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</si>
  <si>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</si>
  <si>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</si>
  <si>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</si>
  <si>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</si>
  <si>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</si>
  <si>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</si>
  <si>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</si>
  <si>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</si>
  <si>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</si>
  <si>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</si>
  <si>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</si>
  <si>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</si>
  <si>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</si>
  <si>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</si>
  <si>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</si>
  <si>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</si>
  <si>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</si>
  <si>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</si>
  <si>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</si>
  <si>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</si>
  <si>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</si>
  <si>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</si>
  <si>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</si>
  <si>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</si>
  <si>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</si>
  <si>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</si>
  <si>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</si>
  <si>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</si>
  <si>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</si>
  <si>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</si>
  <si>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</si>
  <si>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</si>
  <si>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</si>
  <si>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</si>
  <si>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</si>
  <si>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</si>
  <si>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</si>
  <si>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</si>
  <si>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</si>
  <si>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</si>
  <si>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</si>
  <si>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</si>
  <si>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</si>
  <si>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</si>
  <si>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</si>
  <si>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</si>
  <si>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</si>
  <si>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</si>
  <si>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</si>
  <si>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</si>
  <si>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</si>
  <si>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</si>
  <si>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</si>
  <si>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</si>
  <si>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</si>
  <si>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</si>
  <si>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</si>
  <si>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</si>
  <si>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</si>
  <si>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</si>
  <si>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</si>
  <si>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</si>
  <si>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</si>
  <si>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</si>
  <si>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</si>
  <si>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</si>
  <si>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</si>
  <si>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</si>
  <si>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</si>
  <si>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</si>
  <si>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</si>
  <si>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</si>
  <si>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</si>
  <si>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</si>
  <si>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</si>
  <si>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</si>
  <si>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</si>
  <si>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</si>
  <si>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</si>
  <si>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</si>
  <si>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</si>
  <si>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</si>
  <si>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</si>
  <si>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</si>
  <si>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</si>
  <si>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</si>
  <si>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</si>
  <si>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</si>
  <si>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</si>
  <si>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</si>
  <si>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</si>
  <si>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</si>
  <si>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</si>
  <si>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</si>
  <si>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</si>
  <si>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</si>
  <si>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</si>
  <si>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</si>
  <si>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</si>
  <si>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</si>
  <si>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</si>
  <si>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</si>
  <si>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</si>
  <si>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</si>
  <si>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</si>
  <si>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</si>
  <si>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</si>
  <si>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</si>
  <si>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</si>
  <si>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</si>
  <si>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</si>
  <si>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</si>
  <si>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</si>
  <si>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</si>
  <si>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</si>
  <si>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</si>
  <si>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</si>
  <si>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</si>
  <si>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</si>
  <si>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</si>
  <si>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</si>
  <si>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</si>
  <si>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</si>
  <si>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</si>
  <si>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</si>
  <si>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</si>
  <si>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</si>
  <si>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</si>
  <si>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</si>
  <si>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</si>
  <si>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</si>
  <si>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</si>
  <si>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</si>
  <si>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</si>
  <si>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</si>
  <si>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</si>
  <si>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</si>
  <si>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</si>
  <si>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</si>
  <si>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</si>
  <si>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</si>
  <si>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</si>
  <si>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</si>
  <si>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</si>
  <si>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</si>
  <si>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</si>
  <si>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</si>
  <si>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</si>
  <si>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</si>
  <si>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</si>
  <si>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</si>
  <si>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</si>
  <si>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</si>
  <si>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</si>
  <si>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</si>
  <si>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</si>
  <si>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</si>
  <si>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</si>
  <si>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</si>
  <si>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</si>
  <si>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</si>
  <si>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</si>
  <si>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</si>
  <si>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</si>
  <si>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</si>
  <si>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</si>
  <si>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</si>
  <si>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</si>
  <si>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</si>
  <si>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</si>
  <si>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</si>
  <si>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</si>
  <si>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</si>
  <si>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</si>
  <si>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</si>
  <si>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</si>
  <si>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</si>
  <si>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</si>
  <si>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</si>
  <si>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</si>
  <si>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</si>
  <si>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</si>
  <si>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</si>
  <si>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</si>
  <si>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</si>
  <si>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</si>
  <si>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</si>
  <si>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</si>
  <si>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</si>
  <si>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</si>
  <si>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</si>
  <si>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</si>
  <si>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</si>
  <si>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</si>
  <si>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</si>
  <si>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</si>
  <si>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</si>
  <si>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</si>
  <si>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</si>
  <si>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</si>
  <si>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</si>
  <si>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</si>
  <si>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</si>
  <si>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</si>
  <si>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</si>
  <si>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</si>
  <si>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</si>
  <si>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</si>
  <si>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</si>
  <si>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</si>
  <si>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</si>
  <si>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</si>
  <si>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</si>
  <si>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</si>
  <si>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</si>
  <si>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</si>
  <si>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</si>
  <si>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</si>
  <si>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</si>
  <si>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</si>
  <si>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</si>
  <si>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</si>
  <si>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</si>
  <si>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</si>
  <si>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</si>
  <si>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</si>
  <si>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</si>
  <si>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</si>
  <si>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</si>
  <si>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</si>
  <si>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</si>
  <si>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</si>
  <si>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</si>
  <si>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</si>
  <si>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</si>
  <si>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</si>
  <si>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</si>
  <si>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</si>
  <si>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</si>
  <si>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</si>
  <si>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</si>
  <si>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</si>
  <si>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</si>
  <si>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</si>
  <si>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</si>
  <si>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</si>
  <si>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</si>
  <si>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</si>
  <si>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</si>
  <si>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</si>
  <si>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</si>
  <si>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</si>
  <si>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</si>
  <si>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</si>
  <si>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</si>
  <si>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</si>
  <si>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</si>
  <si>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</si>
  <si>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</si>
  <si>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</si>
  <si>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</si>
  <si>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</si>
  <si>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</si>
  <si>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</si>
  <si>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</si>
  <si>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</si>
  <si>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</si>
  <si>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</si>
  <si>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</si>
  <si>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</si>
  <si>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</si>
  <si>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</si>
  <si>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</si>
  <si>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</si>
  <si>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</si>
  <si>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</si>
  <si>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</si>
  <si>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</si>
  <si>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</si>
  <si>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</si>
  <si>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</si>
  <si>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</si>
  <si>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</si>
  <si>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</si>
  <si>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</si>
  <si>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</si>
  <si>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</si>
  <si>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</si>
  <si>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</si>
  <si>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</si>
  <si>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</si>
  <si>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</si>
  <si>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</si>
  <si>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</si>
  <si>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</si>
  <si>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</si>
  <si>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</si>
  <si>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</si>
  <si>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</si>
  <si>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</si>
  <si>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</si>
  <si>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</si>
  <si>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</si>
  <si>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</si>
  <si>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</si>
  <si>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</si>
  <si>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</si>
  <si>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</si>
  <si>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</si>
  <si>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</si>
  <si>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</si>
  <si>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</si>
  <si>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</si>
  <si>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</si>
  <si>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</si>
  <si>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</si>
  <si>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</si>
  <si>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</si>
  <si>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</si>
  <si>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</si>
  <si>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</si>
  <si>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</si>
  <si>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</si>
  <si>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</si>
  <si>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</si>
  <si>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</si>
  <si>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</si>
  <si>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</si>
  <si>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</si>
  <si>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</si>
  <si>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</si>
  <si>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</si>
  <si>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</si>
  <si>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</si>
  <si>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</si>
  <si>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</si>
  <si>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</si>
  <si>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</si>
  <si>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</si>
  <si>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</si>
  <si>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</si>
  <si>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</si>
  <si>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</si>
  <si>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</si>
  <si>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</si>
  <si>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</si>
  <si>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</si>
  <si>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</si>
  <si>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</si>
  <si>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</si>
  <si>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</si>
  <si>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</si>
  <si>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</si>
  <si>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</si>
  <si>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</si>
  <si>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</si>
  <si>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</si>
  <si>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</si>
  <si>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</si>
  <si>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</si>
  <si>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</si>
  <si>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</si>
  <si>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</si>
  <si>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</si>
  <si>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</si>
  <si>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</si>
  <si>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</si>
  <si>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</si>
  <si>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</si>
  <si>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</si>
  <si>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</si>
  <si>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</si>
  <si>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</si>
  <si>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</si>
  <si>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</si>
  <si>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</si>
  <si>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</si>
  <si>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</si>
  <si>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</si>
  <si>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</si>
  <si>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</si>
  <si>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</si>
  <si>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</si>
  <si>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</si>
  <si>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</si>
  <si>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</si>
  <si>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</si>
  <si>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</si>
  <si>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</si>
  <si>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</si>
  <si>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</si>
  <si>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</si>
  <si>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</si>
  <si>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</si>
  <si>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</si>
  <si>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</si>
  <si>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</si>
  <si>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</si>
  <si>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</si>
  <si>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</si>
  <si>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</si>
  <si>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</si>
  <si>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</si>
  <si>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</si>
  <si>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</si>
  <si>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</si>
  <si>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</si>
  <si>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</si>
  <si>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</si>
  <si>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</si>
  <si>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</si>
  <si>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</si>
  <si>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</si>
  <si>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</si>
  <si>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</si>
  <si>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</si>
  <si>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</si>
  <si>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</si>
  <si>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</si>
  <si>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</si>
  <si>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</si>
  <si>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</si>
  <si>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</si>
  <si>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</si>
  <si>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</si>
  <si>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</si>
  <si>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</si>
  <si>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</si>
  <si>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</si>
  <si>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</si>
  <si>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</si>
  <si>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</si>
  <si>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</si>
  <si>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</si>
  <si>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</si>
  <si>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</si>
  <si>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</si>
  <si>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</si>
  <si>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</si>
  <si>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</si>
  <si>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</si>
  <si>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</si>
  <si>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</si>
  <si>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</si>
  <si>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</si>
  <si>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</si>
  <si>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</si>
  <si>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</si>
  <si>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</si>
  <si>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</si>
  <si>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</si>
  <si>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</si>
  <si>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</si>
  <si>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</si>
  <si>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</si>
  <si>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</si>
  <si>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</si>
  <si>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</si>
  <si>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</si>
  <si>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</si>
  <si>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</si>
  <si>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</si>
  <si>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</si>
  <si>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</si>
  <si>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</si>
  <si>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</si>
  <si>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</si>
  <si>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</si>
  <si>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</si>
  <si>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</si>
  <si>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</si>
  <si>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</si>
  <si>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</si>
  <si>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</si>
  <si>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</si>
  <si>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</si>
  <si>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</si>
  <si>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</si>
  <si>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</si>
  <si>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</si>
  <si>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</si>
  <si>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</si>
  <si>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</si>
  <si>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</si>
  <si>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</si>
  <si>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</si>
  <si>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</si>
  <si>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</si>
  <si>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</si>
  <si>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</si>
  <si>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</si>
  <si>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</si>
  <si>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</si>
  <si>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</si>
  <si>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</si>
  <si>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</si>
  <si>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</si>
  <si>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</si>
  <si>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</si>
  <si>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</si>
  <si>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</si>
  <si>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</si>
  <si>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</si>
  <si>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</si>
  <si>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</si>
  <si>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</si>
  <si>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</si>
  <si>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</si>
  <si>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</si>
  <si>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</si>
  <si>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</si>
  <si>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</si>
  <si>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</si>
  <si>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</si>
  <si>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</si>
  <si>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</si>
  <si>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</si>
  <si>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</si>
  <si>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</si>
  <si>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</si>
  <si>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</si>
  <si>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</si>
  <si>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</si>
  <si>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</si>
  <si>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</si>
  <si>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</si>
  <si>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</si>
  <si>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</si>
  <si>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</si>
  <si>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</si>
  <si>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</si>
  <si>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</si>
  <si>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</si>
  <si>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</si>
  <si>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</si>
  <si>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</si>
  <si>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</si>
  <si>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</si>
  <si>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</si>
  <si>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</si>
  <si>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</si>
  <si>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</si>
  <si>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</si>
  <si>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</si>
  <si>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</si>
  <si>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</si>
  <si>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</si>
  <si>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</si>
  <si>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</si>
  <si>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</si>
  <si>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</si>
  <si>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</si>
  <si>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</si>
  <si>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</si>
  <si>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</si>
  <si>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</si>
  <si>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</si>
  <si>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</si>
  <si>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</si>
  <si>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</si>
  <si>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</si>
  <si>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</si>
  <si>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</si>
  <si>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</si>
  <si>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</si>
  <si>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</si>
  <si>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</si>
  <si>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</si>
  <si>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</si>
  <si>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</si>
  <si>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</si>
  <si>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</si>
  <si>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</si>
  <si>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</si>
  <si>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</si>
  <si>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</si>
  <si>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</si>
  <si>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</si>
  <si>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</si>
  <si>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</si>
  <si>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</si>
  <si>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</si>
  <si>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</si>
  <si>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</si>
  <si>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</si>
  <si>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</si>
  <si>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</si>
  <si>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</si>
  <si>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</si>
  <si>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</si>
  <si>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</si>
  <si>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</si>
  <si>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</si>
  <si>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</si>
  <si>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</si>
  <si>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</si>
  <si>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</si>
  <si>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</si>
  <si>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</si>
  <si>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</si>
  <si>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</si>
  <si>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</si>
  <si>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</si>
  <si>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</si>
  <si>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</si>
  <si>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</si>
  <si>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</si>
  <si>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</si>
  <si>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</si>
  <si>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</si>
  <si>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</si>
  <si>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</si>
  <si>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</si>
  <si>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</si>
  <si>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</si>
  <si>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</si>
  <si>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</si>
  <si>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</si>
  <si>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</si>
  <si>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</si>
  <si>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</si>
  <si>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</si>
  <si>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</si>
  <si>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</si>
  <si>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</si>
  <si>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</si>
  <si>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</si>
  <si>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</si>
  <si>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</si>
  <si>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</si>
  <si>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</si>
  <si>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</si>
  <si>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</si>
  <si>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</si>
  <si>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</si>
  <si>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</si>
  <si>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</si>
  <si>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</si>
  <si>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</si>
  <si>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</si>
  <si>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</si>
  <si>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</si>
  <si>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</si>
  <si>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</si>
  <si>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</si>
  <si>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</si>
  <si>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</si>
  <si>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</si>
  <si>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</si>
  <si>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</si>
  <si>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</si>
  <si>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</si>
  <si>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</si>
  <si>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</si>
  <si>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</si>
  <si>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</si>
  <si>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</si>
  <si>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</si>
  <si>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</si>
  <si>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</si>
  <si>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</si>
  <si>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</si>
  <si>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</si>
  <si>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</si>
  <si>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</si>
  <si>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</si>
  <si>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</si>
  <si>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</si>
  <si>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</si>
  <si>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</si>
  <si>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</si>
  <si>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</si>
  <si>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</si>
  <si>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</si>
  <si>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</si>
  <si>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</si>
  <si>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</si>
  <si>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</si>
  <si>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</si>
  <si>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</si>
  <si>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</si>
  <si>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</si>
  <si>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</si>
  <si>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</si>
  <si>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</si>
  <si>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</si>
  <si>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</si>
  <si>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</si>
  <si>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</si>
  <si>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</si>
  <si>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</si>
  <si>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</si>
  <si>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</si>
  <si>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</si>
  <si>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</si>
  <si>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</si>
  <si>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</si>
  <si>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</si>
  <si>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</si>
  <si>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</si>
  <si>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</si>
  <si>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</si>
  <si>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</si>
  <si>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</si>
  <si>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</si>
  <si>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</si>
  <si>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</si>
  <si>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</si>
  <si>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</si>
  <si>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</si>
  <si>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</si>
  <si>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</si>
  <si>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</si>
  <si>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</si>
  <si>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</si>
  <si>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</si>
  <si>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</si>
  <si>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</si>
  <si>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</si>
  <si>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</si>
  <si>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</si>
  <si>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</si>
  <si>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</si>
  <si>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</si>
  <si>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</si>
  <si>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</si>
  <si>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</si>
  <si>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</si>
  <si>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</si>
  <si>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</si>
  <si>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</si>
  <si>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</si>
  <si>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</si>
  <si>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</si>
  <si>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</si>
  <si>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</si>
  <si>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</si>
  <si>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</si>
  <si>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</si>
  <si>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</si>
  <si>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</si>
  <si>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</si>
  <si>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</si>
  <si>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</si>
  <si>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</si>
  <si>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</si>
  <si>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</si>
  <si>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</si>
  <si>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</si>
  <si>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</si>
  <si>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</si>
  <si>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</si>
  <si>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</si>
  <si>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</si>
  <si>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</si>
  <si>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</si>
  <si>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</si>
  <si>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</si>
  <si>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</si>
  <si>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</si>
  <si>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</si>
  <si>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</si>
  <si>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</si>
  <si>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</si>
  <si>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</si>
  <si>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</si>
  <si>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</si>
  <si>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</si>
  <si>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</si>
  <si>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</si>
  <si>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</si>
  <si>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</si>
  <si>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</si>
  <si>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</si>
  <si>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</si>
  <si>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</si>
  <si>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</si>
  <si>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</si>
  <si>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</si>
  <si>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</si>
  <si>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</si>
  <si>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</si>
  <si>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</si>
  <si>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</si>
  <si>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</si>
  <si>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</si>
  <si>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</si>
  <si>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</si>
  <si>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</si>
  <si>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</si>
  <si>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</si>
  <si>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</si>
  <si>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</si>
  <si>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</si>
  <si>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</si>
  <si>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</si>
  <si>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</si>
  <si>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</si>
  <si>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</si>
  <si>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</si>
  <si>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</si>
  <si>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</si>
  <si>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</si>
  <si>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</si>
  <si>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</si>
  <si>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</si>
  <si>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</si>
  <si>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</si>
  <si>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</si>
  <si>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</si>
  <si>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</si>
  <si>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</si>
  <si>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</si>
  <si>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</si>
  <si>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</si>
  <si>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</si>
  <si>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</si>
  <si>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</si>
  <si>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</si>
  <si>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</si>
  <si>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</si>
  <si>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</si>
  <si>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</si>
  <si>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</si>
  <si>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</si>
  <si>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</si>
  <si>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</si>
  <si>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</si>
  <si>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</si>
  <si>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</si>
  <si>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</si>
  <si>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</si>
  <si>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</si>
  <si>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</si>
  <si>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</si>
  <si>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</si>
  <si>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</si>
  <si>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</si>
  <si>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</si>
  <si>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</si>
  <si>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</si>
  <si>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</si>
  <si>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</si>
  <si>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</si>
  <si>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</si>
  <si>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</si>
  <si>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</si>
  <si>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</si>
  <si>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</si>
  <si>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</si>
  <si>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</si>
  <si>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</si>
  <si>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</si>
  <si>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</si>
  <si>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</si>
  <si>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</si>
  <si>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</si>
  <si>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</si>
  <si>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</si>
  <si>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</si>
  <si>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</si>
  <si>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</si>
  <si>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</si>
  <si>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</si>
  <si>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</si>
  <si>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</si>
  <si>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</si>
  <si>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</si>
  <si>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</si>
  <si>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</si>
  <si>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</si>
  <si>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</si>
  <si>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</si>
  <si>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</si>
  <si>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</si>
  <si>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</si>
  <si>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</si>
  <si>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</si>
  <si>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</si>
  <si>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</si>
  <si>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</si>
  <si>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</si>
  <si>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</si>
  <si>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</si>
  <si>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</si>
  <si>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</si>
  <si>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</si>
  <si>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</si>
  <si>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</si>
  <si>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</si>
  <si>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</si>
  <si>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</si>
  <si>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</si>
  <si>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</si>
  <si>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</si>
  <si>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</si>
  <si>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</si>
  <si>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</si>
  <si>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</si>
  <si>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</si>
  <si>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</si>
  <si>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</si>
  <si>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</si>
  <si>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</si>
  <si>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</si>
  <si>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</si>
  <si>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</si>
  <si>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</si>
  <si>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</si>
  <si>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</si>
  <si>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</si>
  <si>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</si>
  <si>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</si>
  <si>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</si>
  <si>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</si>
  <si>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</si>
  <si>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</si>
  <si>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</si>
  <si>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</si>
  <si>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</si>
  <si>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</si>
  <si>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</si>
  <si>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</si>
  <si>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</si>
  <si>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</si>
  <si>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</si>
  <si>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</si>
  <si>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</si>
  <si>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</si>
  <si>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</si>
  <si>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</si>
  <si>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</si>
  <si>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</si>
  <si>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</si>
  <si>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</si>
  <si>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</si>
  <si>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</si>
  <si>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</si>
  <si>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</si>
  <si>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</si>
  <si>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</si>
  <si>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</si>
  <si>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</si>
  <si>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</si>
  <si>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</si>
  <si>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</si>
  <si>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</si>
  <si>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</si>
  <si>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</si>
  <si>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</si>
  <si>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</si>
  <si>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</si>
  <si>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</si>
  <si>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</si>
  <si>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</si>
  <si>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</si>
  <si>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</si>
  <si>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</si>
  <si>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</si>
  <si>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</si>
  <si>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</si>
  <si>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</si>
  <si>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</si>
  <si>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</si>
  <si>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</si>
  <si>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</si>
  <si>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</si>
  <si>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</si>
  <si>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</si>
  <si>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</si>
  <si>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</si>
  <si>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</si>
  <si>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</si>
  <si>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</si>
  <si>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</si>
  <si>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</si>
  <si>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</si>
  <si>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</si>
  <si>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</si>
  <si>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</si>
  <si>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</si>
  <si>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</si>
  <si>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</si>
  <si>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</si>
  <si>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</si>
  <si>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</si>
  <si>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</si>
  <si>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</si>
  <si>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</si>
  <si>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</si>
  <si>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</si>
  <si>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</si>
  <si>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</si>
  <si>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</si>
  <si>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</si>
  <si>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</si>
  <si>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</si>
  <si>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</si>
  <si>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</si>
  <si>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</si>
  <si>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</si>
  <si>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</si>
  <si>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</si>
  <si>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</si>
  <si>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</si>
  <si>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</si>
  <si>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</si>
  <si>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</si>
  <si>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</si>
  <si>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</si>
  <si>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</si>
  <si>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</si>
  <si>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</si>
  <si>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</si>
  <si>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</si>
  <si>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</si>
  <si>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</si>
  <si>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</si>
  <si>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</si>
  <si>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</si>
  <si>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</si>
  <si>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</si>
  <si>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</si>
  <si>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</si>
  <si>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</si>
  <si>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</si>
  <si>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</si>
  <si>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</si>
  <si>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</si>
  <si>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</si>
  <si>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</si>
  <si>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</si>
  <si>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</si>
  <si>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</si>
  <si>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</si>
  <si>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</si>
  <si>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</si>
  <si>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</si>
  <si>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</si>
  <si>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</si>
  <si>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</si>
  <si>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</si>
  <si>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</si>
  <si>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</si>
  <si>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</si>
  <si>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</si>
  <si>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</si>
  <si>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</si>
  <si>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</si>
  <si>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</si>
  <si>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</si>
  <si>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</si>
  <si>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</si>
  <si>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</si>
  <si>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</si>
  <si>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</si>
  <si>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</si>
  <si>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</si>
  <si>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</si>
  <si>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</si>
  <si>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</si>
  <si>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</si>
  <si>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</si>
  <si>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</si>
  <si>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</si>
  <si>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</si>
  <si>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</si>
  <si>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</si>
  <si>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</si>
  <si>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</si>
  <si>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</si>
  <si>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</si>
  <si>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</si>
  <si>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</si>
  <si>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</si>
  <si>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</si>
  <si>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</si>
  <si>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</si>
  <si>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</si>
  <si>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</si>
  <si>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</si>
  <si>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</si>
  <si>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</si>
  <si>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</si>
  <si>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</si>
  <si>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</si>
  <si>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</si>
  <si>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</si>
  <si>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</si>
  <si>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</si>
  <si>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</si>
  <si>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</si>
  <si>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</si>
  <si>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</si>
  <si>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</si>
  <si>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</si>
  <si>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</si>
  <si>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</si>
  <si>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</si>
  <si>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</si>
  <si>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</si>
  <si>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</si>
  <si>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</si>
  <si>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</si>
  <si>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</si>
  <si>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</si>
  <si>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</si>
  <si>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</si>
  <si>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</si>
  <si>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</si>
  <si>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</si>
  <si>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</si>
  <si>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</si>
  <si>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</si>
  <si>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</si>
  <si>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</si>
  <si>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</si>
  <si>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</si>
  <si>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</si>
  <si>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</si>
  <si>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</si>
  <si>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</si>
  <si>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</si>
  <si>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</si>
  <si>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</si>
  <si>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</si>
  <si>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</si>
  <si>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</si>
  <si>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</si>
  <si>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</si>
  <si>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</si>
  <si>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</si>
  <si>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</si>
  <si>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</si>
  <si>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</si>
  <si>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</si>
  <si>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</si>
  <si>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</si>
  <si>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</si>
  <si>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</si>
  <si>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</si>
  <si>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</si>
  <si>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</si>
  <si>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</si>
  <si>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</si>
  <si>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</si>
  <si>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</si>
  <si>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</si>
  <si>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</si>
  <si>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</si>
  <si>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</si>
  <si>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</si>
  <si>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</si>
  <si>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</si>
  <si>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</si>
  <si>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</si>
  <si>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</si>
  <si>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</si>
  <si>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</si>
  <si>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</si>
  <si>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</si>
  <si>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</si>
  <si>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</si>
  <si>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</si>
  <si>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</si>
  <si>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</si>
  <si>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</si>
  <si>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</si>
  <si>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</si>
  <si>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</si>
  <si>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</si>
  <si>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</si>
  <si>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</si>
  <si>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</si>
  <si>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</si>
  <si>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</si>
  <si>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</si>
  <si>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</si>
  <si>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</si>
  <si>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</si>
  <si>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</si>
  <si>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</si>
  <si>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</si>
  <si>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</si>
  <si>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</si>
  <si>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</si>
  <si>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</si>
  <si>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</si>
  <si>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</si>
  <si>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</si>
  <si>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</si>
  <si>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</si>
  <si>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</si>
  <si>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</si>
  <si>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</si>
  <si>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</si>
  <si>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</si>
  <si>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</si>
  <si>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</si>
  <si>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</si>
  <si>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</si>
  <si>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</si>
  <si>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</si>
  <si>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</si>
  <si>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</si>
  <si>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</si>
  <si>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</si>
  <si>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</si>
  <si>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</si>
  <si>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</si>
  <si>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</si>
  <si>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</si>
  <si>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</si>
  <si>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</si>
  <si>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</si>
  <si>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</si>
  <si>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</si>
  <si>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</si>
  <si>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</si>
  <si>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</si>
  <si>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</si>
  <si>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</si>
  <si>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</si>
  <si>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</si>
  <si>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</si>
  <si>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</si>
  <si>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</si>
  <si>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</si>
  <si>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</si>
  <si>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</si>
  <si>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</si>
  <si>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</si>
  <si>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</si>
  <si>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</si>
  <si>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</si>
  <si>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</si>
  <si>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</si>
  <si>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</si>
  <si>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</si>
  <si>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</si>
  <si>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</si>
  <si>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</si>
  <si>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</si>
  <si>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</si>
  <si>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</si>
  <si>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</si>
  <si>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</si>
  <si>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</si>
  <si>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</si>
  <si>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</si>
  <si>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</si>
  <si>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</si>
  <si>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</si>
  <si>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</si>
  <si>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</si>
  <si>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</si>
  <si>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</si>
  <si>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</si>
  <si>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</si>
  <si>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</si>
  <si>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</si>
  <si>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</si>
  <si>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</si>
  <si>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</si>
  <si>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</si>
  <si>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</si>
  <si>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</si>
  <si>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</si>
  <si>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</si>
  <si>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</si>
  <si>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</si>
  <si>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</si>
  <si>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</si>
  <si>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</si>
  <si>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</si>
  <si>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</si>
  <si>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</si>
  <si>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</si>
  <si>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</si>
  <si>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</si>
  <si>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</si>
  <si>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</si>
  <si>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</si>
  <si>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</si>
  <si>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</si>
  <si>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</si>
  <si>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</si>
  <si>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</si>
  <si>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</si>
  <si>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</si>
  <si>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</si>
  <si>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</si>
  <si>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</si>
  <si>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</si>
  <si>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</si>
  <si>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</si>
  <si>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</si>
  <si>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</si>
  <si>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</si>
  <si>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</si>
  <si>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</si>
  <si>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</si>
  <si>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</si>
  <si>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</si>
  <si>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</si>
  <si>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</si>
  <si>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</si>
  <si>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</si>
  <si>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</si>
  <si>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</si>
  <si>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</si>
  <si>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</si>
  <si>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</si>
  <si>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</si>
  <si>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</si>
  <si>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</si>
  <si>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</si>
  <si>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</si>
  <si>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</si>
  <si>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</si>
  <si>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</si>
  <si>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</si>
  <si>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</si>
  <si>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</si>
  <si>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</si>
  <si>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</si>
  <si>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</si>
  <si>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</si>
  <si>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</si>
  <si>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</si>
  <si>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</si>
  <si>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</si>
  <si>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</si>
  <si>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</si>
  <si>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</si>
  <si>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</si>
  <si>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</si>
  <si>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</si>
  <si>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</si>
  <si>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</si>
  <si>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</si>
  <si>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</si>
  <si>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</si>
  <si>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</si>
  <si>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</si>
  <si>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</si>
  <si>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</si>
  <si>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</si>
  <si>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</si>
  <si>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</si>
  <si>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</si>
  <si>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</si>
  <si>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</si>
  <si>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</si>
  <si>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</si>
  <si>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</si>
  <si>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</si>
  <si>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</si>
  <si>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</si>
  <si>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</si>
  <si>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</si>
  <si>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</si>
  <si>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</si>
  <si>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</si>
  <si>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</si>
  <si>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</si>
  <si>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</si>
  <si>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</si>
  <si>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</si>
  <si>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</si>
  <si>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</si>
  <si>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</si>
  <si>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</si>
  <si>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</si>
  <si>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</si>
  <si>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</si>
  <si>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</si>
  <si>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</si>
  <si>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</si>
  <si>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</si>
  <si>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</si>
  <si>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</si>
  <si>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</si>
  <si>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</si>
  <si>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</si>
  <si>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</si>
  <si>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</si>
  <si>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</si>
  <si>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</si>
  <si>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</si>
  <si>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</si>
  <si>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</si>
  <si>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</si>
  <si>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</si>
  <si>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</si>
  <si>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</si>
  <si>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</si>
  <si>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</si>
  <si>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</si>
  <si>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</si>
  <si>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</si>
  <si>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</si>
  <si>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</si>
  <si>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</si>
  <si>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</si>
  <si>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</si>
  <si>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</si>
  <si>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</si>
  <si>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</si>
  <si>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</si>
  <si>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</si>
  <si>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</si>
  <si>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</si>
  <si>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</si>
  <si>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</si>
  <si>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</si>
  <si>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</si>
  <si>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</si>
  <si>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</si>
  <si>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</si>
  <si>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</si>
  <si>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</si>
  <si>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</si>
  <si>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</si>
  <si>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</si>
  <si>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</si>
  <si>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</si>
  <si>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</si>
  <si>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</si>
  <si>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</si>
  <si>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</si>
  <si>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</si>
  <si>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</si>
  <si>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</si>
  <si>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</si>
  <si>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</si>
  <si>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</si>
  <si>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</si>
  <si>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</si>
  <si>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</si>
  <si>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</si>
  <si>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</si>
  <si>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</si>
  <si>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</si>
  <si>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</si>
  <si>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</si>
  <si>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</si>
  <si>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</si>
  <si>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</si>
  <si>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</si>
  <si>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</si>
  <si>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</si>
  <si>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</si>
  <si>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</si>
  <si>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</si>
  <si>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</si>
  <si>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</si>
  <si>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</si>
  <si>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</si>
  <si>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</si>
  <si>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</si>
  <si>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</si>
  <si>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</si>
  <si>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</si>
  <si>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</si>
  <si>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</si>
  <si>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</si>
  <si>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</si>
  <si>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</si>
  <si>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</si>
  <si>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</si>
  <si>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</si>
  <si>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</si>
  <si>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</si>
  <si>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</si>
  <si>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</si>
  <si>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</si>
  <si>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</si>
  <si>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</si>
  <si>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</si>
  <si>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</si>
  <si>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</si>
  <si>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</si>
  <si>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</si>
  <si>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</si>
  <si>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</si>
  <si>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</si>
  <si>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</si>
  <si>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</si>
  <si>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</si>
  <si>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</si>
  <si>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</si>
  <si>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</si>
  <si>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</si>
  <si>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</si>
  <si>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</si>
  <si>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</si>
  <si>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</si>
  <si>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</si>
  <si>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</si>
  <si>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</si>
  <si>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</si>
  <si>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</si>
  <si>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</si>
  <si>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</si>
  <si>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</si>
  <si>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</si>
  <si>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</si>
  <si>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</si>
  <si>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</si>
  <si>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</si>
  <si>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</si>
  <si>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</si>
  <si>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</si>
  <si>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</si>
  <si>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</si>
  <si>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</si>
  <si>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</si>
  <si>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</si>
  <si>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</si>
  <si>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</si>
  <si>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</si>
  <si>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</si>
  <si>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</si>
  <si>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</si>
  <si>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</si>
  <si>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</si>
  <si>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</si>
  <si>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</si>
  <si>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</si>
  <si>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</si>
  <si>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</si>
  <si>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</si>
  <si>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</si>
  <si>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</si>
  <si>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</si>
  <si>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</si>
  <si>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</si>
  <si>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</si>
  <si>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</si>
  <si>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</si>
  <si>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</si>
  <si>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</si>
  <si>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</si>
  <si>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</si>
  <si>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</si>
  <si>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</si>
  <si>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</si>
  <si>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</si>
  <si>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</si>
  <si>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</si>
  <si>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</si>
  <si>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</si>
  <si>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</si>
  <si>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</si>
  <si>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</si>
  <si>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</si>
  <si>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</si>
  <si>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</si>
  <si>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</si>
  <si>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</si>
  <si>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</si>
  <si>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</si>
  <si>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</si>
  <si>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</si>
  <si>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</si>
  <si>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</si>
  <si>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</si>
  <si>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</si>
  <si>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</si>
  <si>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</si>
  <si>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</si>
  <si>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</si>
  <si>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</si>
  <si>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</si>
  <si>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</si>
  <si>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</si>
  <si>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</si>
  <si>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</si>
  <si>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</si>
  <si>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</si>
  <si>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</si>
  <si>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</si>
  <si>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</si>
  <si>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</si>
  <si>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</si>
  <si>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</si>
  <si>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</si>
  <si>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</si>
  <si>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</si>
  <si>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</si>
  <si>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</si>
  <si>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</si>
  <si>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</si>
  <si>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</si>
  <si>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</si>
  <si>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</si>
  <si>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</si>
  <si>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</si>
  <si>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</si>
  <si>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</si>
  <si>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</si>
  <si>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</si>
  <si>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</si>
  <si>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</si>
  <si>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</si>
  <si>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</si>
  <si>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</si>
  <si>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</si>
  <si>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</si>
  <si>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</si>
  <si>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</si>
  <si>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</si>
  <si>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</si>
  <si>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</si>
  <si>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</si>
  <si>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</si>
  <si>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</si>
  <si>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</si>
  <si>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</si>
  <si>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</si>
  <si>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</si>
  <si>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</si>
  <si>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</si>
  <si>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</si>
  <si>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</si>
  <si>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</si>
  <si>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</si>
  <si>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</si>
  <si>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</si>
  <si>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</si>
  <si>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</si>
  <si>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</si>
  <si>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</si>
  <si>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</si>
  <si>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</si>
  <si>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</si>
  <si>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</si>
  <si>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</si>
  <si>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</si>
  <si>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</si>
  <si>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</si>
  <si>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</si>
  <si>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</si>
  <si>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</si>
  <si>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</si>
  <si>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</si>
  <si>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</si>
  <si>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</si>
  <si>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</si>
  <si>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</si>
  <si>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</si>
  <si>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</si>
  <si>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</si>
  <si>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</si>
  <si>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</si>
  <si>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</si>
  <si>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</si>
  <si>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</si>
  <si>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</si>
  <si>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</si>
  <si>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</si>
  <si>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</si>
  <si>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</si>
  <si>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</si>
  <si>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</si>
  <si>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</si>
  <si>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</si>
  <si>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</si>
  <si>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</si>
  <si>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</si>
  <si>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</si>
  <si>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</si>
  <si>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</si>
  <si>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</si>
  <si>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</si>
  <si>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</si>
  <si>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</si>
  <si>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</si>
  <si>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</si>
  <si>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</si>
  <si>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</si>
  <si>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</si>
  <si>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</si>
  <si>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</si>
  <si>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</si>
  <si>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</si>
  <si>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</si>
  <si>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</si>
  <si>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</si>
  <si>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</si>
  <si>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</si>
  <si>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</si>
  <si>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</si>
  <si>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</si>
  <si>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</si>
  <si>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</si>
  <si>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</si>
  <si>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</si>
  <si>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</si>
  <si>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</si>
  <si>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</si>
  <si>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</si>
  <si>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</si>
  <si>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</si>
  <si>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</si>
  <si>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</si>
  <si>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</si>
  <si>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</si>
  <si>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</si>
  <si>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</si>
  <si>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</si>
  <si>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</si>
  <si>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</si>
  <si>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</si>
  <si>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</si>
  <si>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</si>
  <si>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</si>
  <si>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</si>
  <si>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</si>
  <si>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</si>
  <si>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</si>
  <si>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</si>
  <si>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</si>
  <si>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</si>
  <si>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</si>
  <si>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</si>
  <si>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</si>
  <si>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</si>
  <si>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</si>
  <si>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</si>
  <si>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</si>
  <si>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</si>
  <si>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</si>
  <si>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</si>
  <si>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</si>
  <si>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</si>
  <si>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</si>
  <si>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</si>
  <si>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</si>
  <si>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</si>
  <si>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</si>
  <si>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</si>
  <si>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</si>
  <si>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</si>
  <si>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</si>
  <si>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</si>
  <si>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</si>
  <si>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</si>
  <si>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</si>
  <si>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</si>
  <si>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</si>
  <si>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</si>
  <si>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</si>
  <si>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</si>
  <si>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</si>
  <si>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</si>
  <si>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</si>
  <si>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</si>
  <si>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</si>
  <si>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</si>
  <si>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</si>
  <si>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</si>
  <si>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</si>
  <si>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</si>
  <si>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</si>
  <si>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</si>
  <si>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</si>
  <si>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</si>
  <si>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</si>
  <si>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</si>
  <si>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</si>
  <si>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</si>
  <si>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</si>
  <si>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</si>
  <si>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</si>
  <si>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</si>
  <si>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</si>
  <si>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</si>
  <si>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</si>
  <si>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</si>
  <si>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</si>
  <si>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</si>
  <si>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</si>
  <si>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</si>
  <si>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</si>
  <si>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</si>
  <si>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</si>
  <si>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</si>
  <si>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</si>
  <si>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</si>
  <si>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</si>
  <si>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</si>
  <si>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</si>
  <si>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</si>
  <si>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</si>
  <si>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</si>
  <si>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</si>
  <si>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</si>
  <si>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</si>
  <si>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</si>
  <si>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</si>
  <si>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</si>
  <si>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</si>
  <si>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</si>
  <si>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</si>
  <si>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</si>
  <si>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</si>
  <si>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</si>
  <si>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</si>
  <si>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</si>
  <si>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</si>
  <si>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</si>
  <si>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</si>
  <si>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</si>
  <si>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</si>
  <si>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</si>
  <si>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</si>
  <si>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</si>
  <si>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</si>
  <si>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</si>
  <si>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</si>
  <si>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</si>
  <si>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</si>
  <si>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</si>
  <si>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</si>
  <si>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</si>
  <si>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</si>
  <si>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</si>
  <si>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</si>
  <si>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</si>
  <si>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</si>
  <si>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</si>
  <si>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</si>
  <si>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</si>
  <si>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</si>
  <si>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</si>
  <si>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</si>
  <si>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</si>
  <si>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</si>
  <si>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</si>
  <si>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</si>
  <si>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</si>
  <si>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</si>
  <si>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</si>
  <si>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</si>
  <si>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</si>
  <si>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</si>
  <si>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</si>
  <si>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</si>
  <si>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</si>
  <si>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</si>
  <si>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</si>
  <si>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</si>
  <si>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</si>
  <si>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</si>
  <si>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</si>
  <si>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</si>
  <si>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</si>
  <si>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</si>
  <si>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</si>
  <si>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</si>
  <si>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</si>
  <si>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</si>
  <si>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</si>
  <si>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</si>
  <si>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</si>
  <si>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</si>
  <si>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</si>
  <si>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</si>
  <si>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</si>
  <si>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</si>
  <si>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</si>
  <si>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</si>
  <si>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</si>
  <si>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</si>
  <si>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</si>
  <si>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</si>
  <si>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</si>
  <si>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</si>
  <si>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</si>
  <si>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</si>
  <si>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</si>
  <si>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</si>
  <si>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</si>
  <si>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</si>
  <si>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</si>
  <si>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</si>
  <si>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</si>
  <si>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</si>
  <si>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</si>
  <si>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</si>
  <si>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</si>
  <si>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</si>
  <si>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</si>
  <si>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</si>
  <si>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</si>
  <si>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</si>
  <si>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</si>
  <si>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</si>
  <si>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</si>
  <si>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</si>
  <si>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</si>
  <si>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</si>
  <si>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</si>
  <si>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</si>
  <si>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</si>
  <si>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</si>
  <si>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</si>
  <si>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</si>
  <si>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</si>
  <si>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</si>
  <si>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</si>
  <si>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</si>
  <si>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</si>
  <si>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</si>
  <si>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</si>
  <si>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</si>
  <si>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</si>
  <si>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</si>
  <si>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</si>
  <si>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</si>
  <si>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</si>
  <si>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</si>
  <si>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</si>
  <si>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</si>
  <si>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</si>
  <si>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</si>
  <si>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</si>
  <si>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</si>
  <si>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</si>
  <si>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</si>
  <si>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</si>
  <si>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</si>
  <si>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</si>
  <si>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</si>
  <si>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</si>
  <si>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</si>
  <si>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</si>
  <si>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</si>
  <si>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</si>
  <si>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</si>
  <si>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</si>
  <si>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</si>
  <si>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</si>
  <si>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</si>
  <si>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</si>
  <si>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</si>
  <si>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</si>
  <si>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</si>
  <si>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</si>
  <si>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</si>
  <si>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</si>
  <si>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</si>
  <si>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</si>
  <si>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</si>
  <si>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</si>
  <si>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</si>
  <si>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</si>
  <si>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</si>
  <si>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</si>
  <si>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</si>
  <si>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</si>
  <si>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</si>
  <si>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</si>
  <si>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</si>
  <si>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</si>
  <si>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</si>
  <si>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</si>
  <si>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</si>
  <si>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</si>
  <si>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</si>
  <si>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</si>
  <si>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</si>
  <si>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</si>
  <si>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</si>
  <si>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</si>
  <si>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</si>
  <si>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</si>
  <si>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</si>
  <si>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</si>
  <si>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</si>
  <si>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</si>
  <si>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</si>
  <si>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</si>
  <si>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</si>
  <si>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</si>
  <si>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</si>
  <si>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</si>
  <si>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</si>
  <si>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</si>
  <si>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</si>
  <si>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</si>
  <si>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</si>
  <si>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</si>
  <si>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</si>
  <si>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</si>
  <si>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</si>
  <si>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</si>
  <si>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</si>
  <si>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</si>
  <si>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</si>
  <si>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</si>
  <si>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</si>
  <si>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</si>
  <si>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</si>
  <si>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</si>
  <si>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</si>
  <si>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</si>
  <si>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</si>
  <si>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</si>
  <si>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</si>
  <si>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</si>
  <si>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</si>
  <si>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</si>
  <si>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</si>
  <si>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</si>
  <si>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</si>
  <si>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</si>
  <si>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</si>
  <si>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</si>
  <si>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</si>
  <si>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</si>
  <si>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</si>
  <si>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</si>
  <si>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</si>
  <si>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</si>
  <si>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</si>
  <si>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</si>
  <si>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</si>
  <si>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</si>
  <si>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</si>
  <si>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</si>
  <si>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</si>
  <si>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</si>
  <si>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</si>
  <si>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</si>
  <si>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</si>
  <si>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</si>
  <si>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</si>
  <si>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</si>
  <si>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</si>
  <si>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</si>
  <si>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</si>
  <si>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</si>
  <si>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</si>
  <si>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</si>
  <si>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</si>
  <si>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</si>
  <si>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</si>
  <si>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</si>
  <si>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</si>
  <si>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</si>
  <si>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</si>
  <si>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</si>
  <si>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</si>
  <si>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</si>
  <si>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</si>
  <si>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</si>
  <si>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</si>
  <si>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</si>
  <si>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</si>
  <si>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</si>
  <si>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</si>
  <si>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</si>
  <si>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</si>
  <si>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</si>
  <si>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</si>
  <si>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</si>
  <si>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</si>
  <si>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</si>
  <si>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</si>
  <si>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</si>
  <si>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</si>
  <si>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</si>
  <si>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</si>
  <si>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</si>
  <si>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</si>
  <si>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</si>
  <si>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</si>
  <si>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</si>
  <si>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</si>
  <si>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</si>
  <si>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</si>
  <si>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</si>
  <si>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</si>
  <si>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</si>
  <si>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</si>
  <si>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</si>
  <si>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</si>
  <si>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</si>
  <si>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</si>
  <si>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</si>
  <si>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</si>
  <si>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</si>
  <si>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</si>
  <si>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</si>
  <si>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</si>
  <si>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</si>
  <si>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</si>
  <si>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</si>
  <si>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</si>
  <si>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</si>
  <si>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</si>
  <si>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</si>
  <si>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</si>
  <si>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</si>
  <si>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</si>
  <si>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</si>
  <si>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</si>
  <si>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</si>
  <si>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</si>
  <si>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</si>
  <si>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</si>
  <si>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</si>
  <si>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</si>
  <si>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</si>
  <si>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</si>
  <si>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</si>
  <si>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</si>
  <si>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</si>
  <si>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</si>
  <si>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</si>
  <si>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</si>
  <si>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</si>
  <si>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</si>
  <si>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</si>
  <si>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</si>
  <si>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</si>
  <si>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</si>
  <si>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</si>
  <si>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</si>
  <si>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</si>
  <si>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</si>
  <si>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</si>
  <si>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</si>
  <si>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</si>
  <si>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</si>
  <si>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</si>
  <si>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</si>
  <si>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</si>
  <si>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</si>
  <si>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</si>
  <si>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</si>
  <si>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</si>
  <si>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</si>
  <si>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</si>
  <si>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</si>
  <si>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</si>
  <si>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</si>
  <si>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</si>
  <si>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</si>
  <si>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</si>
  <si>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</si>
  <si>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</si>
  <si>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</si>
  <si>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</si>
  <si>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</si>
  <si>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</si>
  <si>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</si>
  <si>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</si>
  <si>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</si>
  <si>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</si>
  <si>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</si>
  <si>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</si>
  <si>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</si>
  <si>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</si>
  <si>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</si>
  <si>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</si>
  <si>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</si>
  <si>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</si>
  <si>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</si>
  <si>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</si>
  <si>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</si>
  <si>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</si>
  <si>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</si>
  <si>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</si>
  <si>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</si>
  <si>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</si>
  <si>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</si>
  <si>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</si>
  <si>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</si>
  <si>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</si>
  <si>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</si>
  <si>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</si>
  <si>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</si>
  <si>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</si>
  <si>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</si>
  <si>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</si>
  <si>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</si>
  <si>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</si>
  <si>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</si>
  <si>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</si>
  <si>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</si>
  <si>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</si>
  <si>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</si>
  <si>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</si>
  <si>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</si>
  <si>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</si>
  <si>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</si>
  <si>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</si>
  <si>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</si>
  <si>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</si>
  <si>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</si>
  <si>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</si>
  <si>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</si>
  <si>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</si>
  <si>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</si>
  <si>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</si>
  <si>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</si>
  <si>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</si>
  <si>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</si>
  <si>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</si>
  <si>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</si>
  <si>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</si>
  <si>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</si>
  <si>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</si>
  <si>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</si>
  <si>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</si>
  <si>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</si>
  <si>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</si>
  <si>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</si>
  <si>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</si>
  <si>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</si>
  <si>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</si>
  <si>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</si>
  <si>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</si>
  <si>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</si>
  <si>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</si>
  <si>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</si>
  <si>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</si>
  <si>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</si>
  <si>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</si>
  <si>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</si>
  <si>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</si>
  <si>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</si>
  <si>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</si>
  <si>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</si>
  <si>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</si>
  <si>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</si>
  <si>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</si>
  <si>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</si>
  <si>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</si>
  <si>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</si>
  <si>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</si>
  <si>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</si>
  <si>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</si>
  <si>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</si>
  <si>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</si>
  <si>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</si>
  <si>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</si>
  <si>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</si>
  <si>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</si>
  <si>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</si>
  <si>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</si>
  <si>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</si>
  <si>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</si>
  <si>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</si>
  <si>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</si>
  <si>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</si>
  <si>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</si>
  <si>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</si>
  <si>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</si>
  <si>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</si>
  <si>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</si>
  <si>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</si>
  <si>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</si>
  <si>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</si>
  <si>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</si>
  <si>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</si>
  <si>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</si>
  <si>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</si>
  <si>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</si>
  <si>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</si>
  <si>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</si>
  <si>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</si>
  <si>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</si>
  <si>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</si>
  <si>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</si>
  <si>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</si>
  <si>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</si>
  <si>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</si>
  <si>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</si>
  <si>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</si>
  <si>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</si>
  <si>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</si>
  <si>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</si>
  <si>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</si>
  <si>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</si>
  <si>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</si>
  <si>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</si>
  <si>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</si>
  <si>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</si>
  <si>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</si>
  <si>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</si>
  <si>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</si>
  <si>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</si>
  <si>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</si>
  <si>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</si>
  <si>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</si>
  <si>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</si>
  <si>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</si>
  <si>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</si>
  <si>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</si>
  <si>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</si>
  <si>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</si>
  <si>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</si>
  <si>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</si>
  <si>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</si>
  <si>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</si>
  <si>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</si>
  <si>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</si>
  <si>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</si>
  <si>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</si>
  <si>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</si>
  <si>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</si>
  <si>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</si>
  <si>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</si>
  <si>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</si>
  <si>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</si>
  <si>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</si>
  <si>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</si>
  <si>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</si>
  <si>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</si>
  <si>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</si>
  <si>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</si>
  <si>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</si>
  <si>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</si>
  <si>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</si>
  <si>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</si>
  <si>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</si>
  <si>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</si>
  <si>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</si>
  <si>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</si>
  <si>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</si>
  <si>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</si>
  <si>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</si>
  <si>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</si>
  <si>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</si>
  <si>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</si>
  <si>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</si>
  <si>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</si>
  <si>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</si>
  <si>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</si>
  <si>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</si>
  <si>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</si>
  <si>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</si>
  <si>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</si>
  <si>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</si>
  <si>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</si>
  <si>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</si>
  <si>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</si>
  <si>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</si>
  <si>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</si>
  <si>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</si>
  <si>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</si>
  <si>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</si>
  <si>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</si>
  <si>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</si>
  <si>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</si>
  <si>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</si>
  <si>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</si>
  <si>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</si>
  <si>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</si>
  <si>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</si>
  <si>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</si>
  <si>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</si>
  <si>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</si>
  <si>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</si>
  <si>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</si>
  <si>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</si>
  <si>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</si>
  <si>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</si>
  <si>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</si>
  <si>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</si>
  <si>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</si>
  <si>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</si>
  <si>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</si>
  <si>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</si>
  <si>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</si>
  <si>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</si>
  <si>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</si>
  <si>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</si>
  <si>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</si>
  <si>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</si>
  <si>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</si>
  <si>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</si>
  <si>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</si>
  <si>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</si>
  <si>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</si>
  <si>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</si>
  <si>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</si>
  <si>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</si>
  <si>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</si>
  <si>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</si>
  <si>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</si>
  <si>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</si>
  <si>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</si>
  <si>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</si>
  <si>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</si>
  <si>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</si>
  <si>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</si>
  <si>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</si>
  <si>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</si>
  <si>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</si>
  <si>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</si>
  <si>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</si>
  <si>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</si>
  <si>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</si>
  <si>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</si>
  <si>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</si>
  <si>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</si>
  <si>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</si>
  <si>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</si>
  <si>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</si>
  <si>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</si>
  <si>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</si>
  <si>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</si>
  <si>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</si>
  <si>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</si>
  <si>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</si>
  <si>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</si>
  <si>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</si>
  <si>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</si>
  <si>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</si>
  <si>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</si>
  <si>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</si>
  <si>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</si>
  <si>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</si>
  <si>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</si>
  <si>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</si>
  <si>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</si>
  <si>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</si>
  <si>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</si>
  <si>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</si>
  <si>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</si>
  <si>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</si>
  <si>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</si>
  <si>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</si>
  <si>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</si>
  <si>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</si>
  <si>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</si>
  <si>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</si>
  <si>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</si>
  <si>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</si>
  <si>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</si>
  <si>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</si>
  <si>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</si>
  <si>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</si>
  <si>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</si>
  <si>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</si>
  <si>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</si>
  <si>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</si>
  <si>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</si>
  <si>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</si>
  <si>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</si>
  <si>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</si>
  <si>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</si>
  <si>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</si>
  <si>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</si>
  <si>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</si>
  <si>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</si>
  <si>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</si>
  <si>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</si>
  <si>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</si>
  <si>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</si>
  <si>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</si>
  <si>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</si>
  <si>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</si>
  <si>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</si>
  <si>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</si>
  <si>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</si>
  <si>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</si>
  <si>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</si>
  <si>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</si>
  <si>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</si>
  <si>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</si>
  <si>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</si>
  <si>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</si>
  <si>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</si>
  <si>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</si>
  <si>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</si>
  <si>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</si>
  <si>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</si>
  <si>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</si>
  <si>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</si>
  <si>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</si>
  <si>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</si>
  <si>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</si>
  <si>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</si>
  <si>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</si>
  <si>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</si>
  <si>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</si>
  <si>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</si>
  <si>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</si>
  <si>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</si>
  <si>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</si>
  <si>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</si>
  <si>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</si>
  <si>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</si>
  <si>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</si>
  <si>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</si>
  <si>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</si>
  <si>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</si>
  <si>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</si>
  <si>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</si>
  <si>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</si>
  <si>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</si>
  <si>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</si>
  <si>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</si>
  <si>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</si>
  <si>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</si>
  <si>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</si>
  <si>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</si>
  <si>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</si>
  <si>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</si>
  <si>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</si>
  <si>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</si>
  <si>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</si>
  <si>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</si>
  <si>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</si>
  <si>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</si>
  <si>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</si>
  <si>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</si>
  <si>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</si>
  <si>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</si>
  <si>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</si>
  <si>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</si>
  <si>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</si>
  <si>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</si>
  <si>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</si>
  <si>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</si>
  <si>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</si>
  <si>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</si>
  <si>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</si>
  <si>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</si>
  <si>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</si>
  <si>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</si>
  <si>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</si>
  <si>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</si>
  <si>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</si>
  <si>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</si>
  <si>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</si>
  <si>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</si>
  <si>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</si>
  <si>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</si>
  <si>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</si>
  <si>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</si>
  <si>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</si>
  <si>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</si>
  <si>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</si>
  <si>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</si>
  <si>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</si>
  <si>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</si>
  <si>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</si>
  <si>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</si>
  <si>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</si>
  <si>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</si>
  <si>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</si>
  <si>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</si>
  <si>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</si>
  <si>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</si>
  <si>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</si>
  <si>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</si>
  <si>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</si>
  <si>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</si>
  <si>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</si>
  <si>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</si>
  <si>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</si>
  <si>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</si>
  <si>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</si>
  <si>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</si>
  <si>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</si>
  <si>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</si>
  <si>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</si>
  <si>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</si>
  <si>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</si>
  <si>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</si>
  <si>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</si>
  <si>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</si>
  <si>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</si>
  <si>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</si>
  <si>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</si>
  <si>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</si>
  <si>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</si>
  <si>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</si>
  <si>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</si>
  <si>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</si>
  <si>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</si>
  <si>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</si>
  <si>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</si>
  <si>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</si>
  <si>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</si>
  <si>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</si>
  <si>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</si>
  <si>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</si>
  <si>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</si>
  <si>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</si>
  <si>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</si>
  <si>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</si>
  <si>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</si>
  <si>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</si>
  <si>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</si>
  <si>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</si>
  <si>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</si>
  <si>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</si>
  <si>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</si>
  <si>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</si>
  <si>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</si>
  <si>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</si>
  <si>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</si>
  <si>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</si>
  <si>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</si>
  <si>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</si>
  <si>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</si>
  <si>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</si>
  <si>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</si>
  <si>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</si>
  <si>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</si>
  <si>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</si>
  <si>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</si>
  <si>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</si>
  <si>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</si>
  <si>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</si>
  <si>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</si>
  <si>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</si>
  <si>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</si>
  <si>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</si>
  <si>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</si>
  <si>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</si>
  <si>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</si>
  <si>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</si>
  <si>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</si>
  <si>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</si>
  <si>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</si>
  <si>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</si>
  <si>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</si>
  <si>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</si>
  <si>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</si>
  <si>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</si>
  <si>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</si>
  <si>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</si>
  <si>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</si>
  <si>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</si>
  <si>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</si>
  <si>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</si>
  <si>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</si>
  <si>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</si>
  <si>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</si>
  <si>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</si>
  <si>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</si>
  <si>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</si>
  <si>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</si>
  <si>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</si>
  <si>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</si>
  <si>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</si>
  <si>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</si>
  <si>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</si>
  <si>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</si>
  <si>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</si>
  <si>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</si>
  <si>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</si>
  <si>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</si>
  <si>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</si>
  <si>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</si>
  <si>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</si>
  <si>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</si>
  <si>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</si>
  <si>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</si>
  <si>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</si>
  <si>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</si>
  <si>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</si>
  <si>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</si>
  <si>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</si>
  <si>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</si>
  <si>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</si>
  <si>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</si>
  <si>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</si>
  <si>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</si>
  <si>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</si>
  <si>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</si>
  <si>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</si>
  <si>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</si>
  <si>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</si>
  <si>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</si>
  <si>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</si>
  <si>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</si>
  <si>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</si>
  <si>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</si>
  <si>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</si>
  <si>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</si>
  <si>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</si>
  <si>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</si>
  <si>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</si>
  <si>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</si>
  <si>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</si>
  <si>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</si>
  <si>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</si>
  <si>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</si>
  <si>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</si>
  <si>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</si>
  <si>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</si>
  <si>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</si>
  <si>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</si>
  <si>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</si>
  <si>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</si>
  <si>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</si>
  <si>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</si>
  <si>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</si>
  <si>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</si>
  <si>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</si>
  <si>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</si>
  <si>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</si>
  <si>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</si>
  <si>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</si>
  <si>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</si>
  <si>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</si>
  <si>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</si>
  <si>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</si>
  <si>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</si>
  <si>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</si>
  <si>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</si>
  <si>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</si>
  <si>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</si>
  <si>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</si>
  <si>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</si>
  <si>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</si>
  <si>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</si>
  <si>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</si>
  <si>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</si>
  <si>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</si>
  <si>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</si>
  <si>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</si>
  <si>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</si>
  <si>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</si>
  <si>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</si>
  <si>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</si>
  <si>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</si>
  <si>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</si>
  <si>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</si>
  <si>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</si>
  <si>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</si>
  <si>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</si>
  <si>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</si>
  <si>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</si>
  <si>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</si>
  <si>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</si>
  <si>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</si>
  <si>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</si>
  <si>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</si>
  <si>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</si>
  <si>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</si>
  <si>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</si>
  <si>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</si>
  <si>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</si>
  <si>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</si>
  <si>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</si>
  <si>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</si>
  <si>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</si>
  <si>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</si>
  <si>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</si>
  <si>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</si>
  <si>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</si>
  <si>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</si>
  <si>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</si>
  <si>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</si>
  <si>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</si>
  <si>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</si>
  <si>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</si>
  <si>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</si>
  <si>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</si>
  <si>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</si>
  <si>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</si>
  <si>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</si>
  <si>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</si>
  <si>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</si>
  <si>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</si>
  <si>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</si>
  <si>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</si>
  <si>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</si>
  <si>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</si>
  <si>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</si>
  <si>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</si>
  <si>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</si>
  <si>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</si>
  <si>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</si>
  <si>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</si>
  <si>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</si>
  <si>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</si>
  <si>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</si>
  <si>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</si>
  <si>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</si>
  <si>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</si>
  <si>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</si>
  <si>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</si>
  <si>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</si>
  <si>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</si>
  <si>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</si>
  <si>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</si>
  <si>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</si>
  <si>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</si>
  <si>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</si>
  <si>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</si>
  <si>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</si>
  <si>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</si>
  <si>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</si>
  <si>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</si>
  <si>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</si>
  <si>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</si>
  <si>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</si>
  <si>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</si>
  <si>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</si>
  <si>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</si>
  <si>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</si>
  <si>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</si>
  <si>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</si>
  <si>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</si>
  <si>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</si>
  <si>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</si>
  <si>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</si>
  <si>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</si>
  <si>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</si>
  <si>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</si>
  <si>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</si>
  <si>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</si>
  <si>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</si>
  <si>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</si>
  <si>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</si>
  <si>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</si>
  <si>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</si>
  <si>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</si>
  <si>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</si>
  <si>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</si>
  <si>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</si>
  <si>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</si>
  <si>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</si>
  <si>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</si>
  <si>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</si>
  <si>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</si>
  <si>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</si>
  <si>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</si>
  <si>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</si>
  <si>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</si>
  <si>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</si>
  <si>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</si>
  <si>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</si>
  <si>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</si>
  <si>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</si>
  <si>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</si>
  <si>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</si>
  <si>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</si>
  <si>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</si>
  <si>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</si>
  <si>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</si>
  <si>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</si>
  <si>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</si>
  <si>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</si>
  <si>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</si>
  <si>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</si>
  <si>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</si>
  <si>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</si>
  <si>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</si>
  <si>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</si>
  <si>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</si>
  <si>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</si>
  <si>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</si>
  <si>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</si>
  <si>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</si>
  <si>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</si>
  <si>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</si>
  <si>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</si>
  <si>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</si>
  <si>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</si>
  <si>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</si>
  <si>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</si>
  <si>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</si>
  <si>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</si>
  <si>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</si>
  <si>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</si>
  <si>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</si>
  <si>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</si>
  <si>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</si>
  <si>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</si>
  <si>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</si>
  <si>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</si>
  <si>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</si>
  <si>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</si>
  <si>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</si>
  <si>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</si>
  <si>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</si>
  <si>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</si>
  <si>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</si>
  <si>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</si>
  <si>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</si>
  <si>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</si>
  <si>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</si>
  <si>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</si>
  <si>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</si>
  <si>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</si>
  <si>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</si>
  <si>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</si>
  <si>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</si>
  <si>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</si>
  <si>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</si>
  <si>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</si>
  <si>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</si>
  <si>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</si>
  <si>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</si>
  <si>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</si>
  <si>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</si>
  <si>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</si>
  <si>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</si>
  <si>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</si>
  <si>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</si>
  <si>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</si>
  <si>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</si>
  <si>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</si>
  <si>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</si>
  <si>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</si>
  <si>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</si>
  <si>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</si>
  <si>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</si>
  <si>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</si>
  <si>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</si>
  <si>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</si>
  <si>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</si>
  <si>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</si>
  <si>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</si>
  <si>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</si>
  <si>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</si>
  <si>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</si>
  <si>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</si>
  <si>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</si>
  <si>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</si>
  <si>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</si>
  <si>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</si>
  <si>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</si>
  <si>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</si>
  <si>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</si>
  <si>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</si>
  <si>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</si>
  <si>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</si>
  <si>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</si>
  <si>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</si>
  <si>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</si>
  <si>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</si>
  <si>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</si>
  <si>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</si>
  <si>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</si>
  <si>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</si>
  <si>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</si>
  <si>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</si>
  <si>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</si>
  <si>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</si>
  <si>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</si>
  <si>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</si>
  <si>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</si>
  <si>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</si>
  <si>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</si>
  <si>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</si>
  <si>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</si>
  <si>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</si>
  <si>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</si>
  <si>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</si>
  <si>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</si>
  <si>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</si>
  <si>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</si>
  <si>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</si>
  <si>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</si>
  <si>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</si>
  <si>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</si>
  <si>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</si>
  <si>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</si>
  <si>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</si>
  <si>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</si>
  <si>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</si>
  <si>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</si>
  <si>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</si>
  <si>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</si>
  <si>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</si>
  <si>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</si>
  <si>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</si>
  <si>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</si>
  <si>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</si>
  <si>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</si>
  <si>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</si>
  <si>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</si>
  <si>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</si>
  <si>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</si>
  <si>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</si>
  <si>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</si>
  <si>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</si>
  <si>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</si>
  <si>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</si>
  <si>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</si>
  <si>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</si>
  <si>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</si>
  <si>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</si>
  <si>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</si>
  <si>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</si>
  <si>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</si>
  <si>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</si>
  <si>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</si>
  <si>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</si>
  <si>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</si>
  <si>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</si>
  <si>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</si>
  <si>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</si>
  <si>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</si>
  <si>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</si>
  <si>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</si>
  <si>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</si>
  <si>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</si>
  <si>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</si>
  <si>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</si>
  <si>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</si>
  <si>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</si>
  <si>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</si>
  <si>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</si>
  <si>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</si>
  <si>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</si>
  <si>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</si>
  <si>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</si>
  <si>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</si>
  <si>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</si>
  <si>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</si>
  <si>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</si>
  <si>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</si>
  <si>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</si>
  <si>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</si>
  <si>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</si>
  <si>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</si>
  <si>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</si>
  <si>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</si>
  <si>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</si>
  <si>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</si>
  <si>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</si>
  <si>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</si>
  <si>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</si>
  <si>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</si>
  <si>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</si>
  <si>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</si>
  <si>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</si>
  <si>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</si>
  <si>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</si>
  <si>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</si>
  <si>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</si>
  <si>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</si>
  <si>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</si>
  <si>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</si>
  <si>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</si>
  <si>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</si>
  <si>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</si>
  <si>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</si>
  <si>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</si>
  <si>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</si>
  <si>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</si>
  <si>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</si>
  <si>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</si>
  <si>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</si>
  <si>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</si>
  <si>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</si>
  <si>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</si>
  <si>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</si>
  <si>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</si>
  <si>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</si>
  <si>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</si>
  <si>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</si>
  <si>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</si>
  <si>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</si>
  <si>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</si>
  <si>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</si>
  <si>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</si>
  <si>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</si>
  <si>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</si>
  <si>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</si>
  <si>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</si>
  <si>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</si>
  <si>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</si>
  <si>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</si>
  <si>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</si>
  <si>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</si>
  <si>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</si>
  <si>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</si>
  <si>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</si>
  <si>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</si>
  <si>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</si>
  <si>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</si>
  <si>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</si>
  <si>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</si>
  <si>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</si>
  <si>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</si>
  <si>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</si>
  <si>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</si>
  <si>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</si>
  <si>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</si>
  <si>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</si>
  <si>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</si>
  <si>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</si>
  <si>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</si>
  <si>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</si>
  <si>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</si>
  <si>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</si>
  <si>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</si>
  <si>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</si>
  <si>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</si>
  <si>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</si>
  <si>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</si>
  <si>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</si>
  <si>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</si>
  <si>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</si>
  <si>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</si>
  <si>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</si>
  <si>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</si>
  <si>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</si>
  <si>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</si>
  <si>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</si>
  <si>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</si>
  <si>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</si>
  <si>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</si>
  <si>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</si>
  <si>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</si>
  <si>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</si>
  <si>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</si>
  <si>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</si>
  <si>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</si>
  <si>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</si>
  <si>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</si>
  <si>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</si>
  <si>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</si>
  <si>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</si>
  <si>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</si>
  <si>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</si>
  <si>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</si>
  <si>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</si>
  <si>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</si>
  <si>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</si>
  <si>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</si>
  <si>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</si>
  <si>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</si>
  <si>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</si>
  <si>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</si>
  <si>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</si>
  <si>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</si>
  <si>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</si>
  <si>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</si>
  <si>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</si>
  <si>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</si>
  <si>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</si>
  <si>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</si>
  <si>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</si>
  <si>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</si>
  <si>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</si>
  <si>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</si>
  <si>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</si>
  <si>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</si>
  <si>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</si>
  <si>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</si>
  <si>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</si>
  <si>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</si>
  <si>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</si>
  <si>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</si>
  <si>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</si>
  <si>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</si>
  <si>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</si>
  <si>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</si>
  <si>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</si>
  <si>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</si>
  <si>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</si>
  <si>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</si>
  <si>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</si>
  <si>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</si>
  <si>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</si>
  <si>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</si>
  <si>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</si>
  <si>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</si>
  <si>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</si>
  <si>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</si>
  <si>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</si>
  <si>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</si>
  <si>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</si>
  <si>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</si>
  <si>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</si>
  <si>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</si>
  <si>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</si>
  <si>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</si>
  <si>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</si>
  <si>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</si>
  <si>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</si>
  <si>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</si>
  <si>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</si>
  <si>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</si>
  <si>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</si>
  <si>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</si>
  <si>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</si>
  <si>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</si>
  <si>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</si>
  <si>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</si>
  <si>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</si>
  <si>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</si>
  <si>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</si>
  <si>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</si>
  <si>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</si>
  <si>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</si>
  <si>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</si>
  <si>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</si>
  <si>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</si>
  <si>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</si>
  <si>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</si>
  <si>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</si>
  <si>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</si>
  <si>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</si>
  <si>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</si>
  <si>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</si>
  <si>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</si>
  <si>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</si>
  <si>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</si>
  <si>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</si>
  <si>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</si>
  <si>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</si>
  <si>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</si>
  <si>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</si>
  <si>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</si>
  <si>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</si>
  <si>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</si>
  <si>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</si>
  <si>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</si>
  <si>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</si>
  <si>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</si>
  <si>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</si>
  <si>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</si>
  <si>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</si>
  <si>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</si>
  <si>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</si>
  <si>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</si>
  <si>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</si>
  <si>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</si>
  <si>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</si>
  <si>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</si>
  <si>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</si>
  <si>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</si>
  <si>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</si>
  <si>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</si>
  <si>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</si>
  <si>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</si>
  <si>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</si>
  <si>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</si>
  <si>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</si>
  <si>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</si>
  <si>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</si>
  <si>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</si>
  <si>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</si>
  <si>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</si>
  <si>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</si>
  <si>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</si>
  <si>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</si>
  <si>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</si>
  <si>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</si>
  <si>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</si>
  <si>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</si>
  <si>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</si>
  <si>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</si>
  <si>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</si>
  <si>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</si>
  <si>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</si>
  <si>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</si>
  <si>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</si>
  <si>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</si>
  <si>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</si>
  <si>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</si>
  <si>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</si>
  <si>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</si>
  <si>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</si>
  <si>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</si>
  <si>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</si>
  <si>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</si>
  <si>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</si>
  <si>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</si>
  <si>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</si>
  <si>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</si>
  <si>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</si>
  <si>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</si>
  <si>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</si>
  <si>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</si>
  <si>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</si>
  <si>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</si>
  <si>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</si>
  <si>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</si>
  <si>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</si>
  <si>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</si>
  <si>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</si>
  <si>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</si>
  <si>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</si>
  <si>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</si>
  <si>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</si>
  <si>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</si>
  <si>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</si>
  <si>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</si>
  <si>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</si>
  <si>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</si>
  <si>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</si>
  <si>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</si>
  <si>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</si>
  <si>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</si>
  <si>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</si>
  <si>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</si>
  <si>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</si>
  <si>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</si>
  <si>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</si>
  <si>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</si>
  <si>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</si>
  <si>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</si>
  <si>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</si>
  <si>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</si>
  <si>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</si>
  <si>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</si>
  <si>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</si>
  <si>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</si>
  <si>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</si>
  <si>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</si>
  <si>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</si>
  <si>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</si>
  <si>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</si>
  <si>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</si>
  <si>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</si>
  <si>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</si>
  <si>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</si>
  <si>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</si>
  <si>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</si>
  <si>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</si>
  <si>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</si>
  <si>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</si>
  <si>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</si>
  <si>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</si>
  <si>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</si>
  <si>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</si>
  <si>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</si>
  <si>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</si>
  <si>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</si>
  <si>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</si>
  <si>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</si>
  <si>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</si>
  <si>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</si>
  <si>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</si>
  <si>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</si>
  <si>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</si>
  <si>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</si>
  <si>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</si>
  <si>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</si>
  <si>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</si>
  <si>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</si>
  <si>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</si>
  <si>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</si>
  <si>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</si>
  <si>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</si>
  <si>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</si>
  <si>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</si>
  <si>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</si>
  <si>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</si>
  <si>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</si>
  <si>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</si>
  <si>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</si>
  <si>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</si>
  <si>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</si>
  <si>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</si>
  <si>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</si>
  <si>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</si>
  <si>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</si>
  <si>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</si>
  <si>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</si>
  <si>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</si>
  <si>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</si>
  <si>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</si>
  <si>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</si>
  <si>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</si>
  <si>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</si>
  <si>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</si>
  <si>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</si>
  <si>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</si>
  <si>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</si>
  <si>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</si>
  <si>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</si>
  <si>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</si>
  <si>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</si>
  <si>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</si>
  <si>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</si>
  <si>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</si>
  <si>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</si>
  <si>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</si>
  <si>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</si>
  <si>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</si>
  <si>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</si>
  <si>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</si>
  <si>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</si>
  <si>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</si>
  <si>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</si>
  <si>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</si>
  <si>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</si>
  <si>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</si>
  <si>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</si>
  <si>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</si>
  <si>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</si>
  <si>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</si>
  <si>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</si>
  <si>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</si>
  <si>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</si>
  <si>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</si>
  <si>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</si>
  <si>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</si>
  <si>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</si>
  <si>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</si>
  <si>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</si>
  <si>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</si>
  <si>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</si>
  <si>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</si>
  <si>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</si>
  <si>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</si>
  <si>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</si>
  <si>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</si>
  <si>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</si>
  <si>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</si>
  <si>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</si>
  <si>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</si>
  <si>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</si>
  <si>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</si>
  <si>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</si>
  <si>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</si>
  <si>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</si>
  <si>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</si>
  <si>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</si>
  <si>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</si>
  <si>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</si>
  <si>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</si>
  <si>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</si>
  <si>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</si>
  <si>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</si>
  <si>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</si>
  <si>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</si>
  <si>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</si>
  <si>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</si>
  <si>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</si>
  <si>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</si>
  <si>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</si>
  <si>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</si>
  <si>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</si>
  <si>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</si>
  <si>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</si>
  <si>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</si>
  <si>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</si>
  <si>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</si>
  <si>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</si>
  <si>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</si>
  <si>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</si>
  <si>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</si>
  <si>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</si>
  <si>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</si>
  <si>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</si>
  <si>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</si>
  <si>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</si>
  <si>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</si>
  <si>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</si>
  <si>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</si>
  <si>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</si>
  <si>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</si>
  <si>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</si>
  <si>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</si>
  <si>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</si>
  <si>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</si>
  <si>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</si>
  <si>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</si>
  <si>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</si>
  <si>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</si>
  <si>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</si>
  <si>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</si>
  <si>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</si>
  <si>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</si>
  <si>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</si>
  <si>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</si>
  <si>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</si>
  <si>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</si>
  <si>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</si>
  <si>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</si>
  <si>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</si>
  <si>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</si>
  <si>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</si>
  <si>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</si>
  <si>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</si>
  <si>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</si>
  <si>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</si>
  <si>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</si>
  <si>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</si>
  <si>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</si>
  <si>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</si>
  <si>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</si>
  <si>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</si>
  <si>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</si>
  <si>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</si>
  <si>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</si>
  <si>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</si>
  <si>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</si>
  <si>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</si>
  <si>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</si>
  <si>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</si>
  <si>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</si>
  <si>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</si>
  <si>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</si>
  <si>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</si>
  <si>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</si>
  <si>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</si>
  <si>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</si>
  <si>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</si>
  <si>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</si>
  <si>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</si>
  <si>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</si>
  <si>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</si>
  <si>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</si>
  <si>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</si>
  <si>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</si>
  <si>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</si>
  <si>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</si>
  <si>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</si>
  <si>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</si>
  <si>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</si>
  <si>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</si>
  <si>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</si>
  <si>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</si>
  <si>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</si>
  <si>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</si>
  <si>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</si>
  <si>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</si>
  <si>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</si>
  <si>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</si>
  <si>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</si>
  <si>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</si>
  <si>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</si>
  <si>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</si>
  <si>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</si>
  <si>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</si>
  <si>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</si>
  <si>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</si>
  <si>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</si>
  <si>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</si>
  <si>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</si>
  <si>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</si>
  <si>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</si>
  <si>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</si>
  <si>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</si>
  <si>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</si>
  <si>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</si>
  <si>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</si>
  <si>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</si>
  <si>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</si>
  <si>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</si>
  <si>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</si>
  <si>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</si>
  <si>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</si>
  <si>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</si>
  <si>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</si>
  <si>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</si>
  <si>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</si>
  <si>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</si>
  <si>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</si>
  <si>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</si>
  <si>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</si>
  <si>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</si>
  <si>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</si>
  <si>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</si>
  <si>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</si>
  <si>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</si>
  <si>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</si>
  <si>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</si>
  <si>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</si>
  <si>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</si>
  <si>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</si>
  <si>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</si>
  <si>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</si>
  <si>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</si>
  <si>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</si>
  <si>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</si>
  <si>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</si>
  <si>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</si>
  <si>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</si>
  <si>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</si>
  <si>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</si>
  <si>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</si>
  <si>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</si>
  <si>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</si>
  <si>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</si>
  <si>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</si>
  <si>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</si>
  <si>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</si>
  <si>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</si>
  <si>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</si>
  <si>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</si>
  <si>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</si>
  <si>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</si>
  <si>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</si>
  <si>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</si>
  <si>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</si>
  <si>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</si>
  <si>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</si>
  <si>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</si>
  <si>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</si>
  <si>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</si>
  <si>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</si>
  <si>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</si>
  <si>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</si>
  <si>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</si>
  <si>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</si>
  <si>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</si>
  <si>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</si>
  <si>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</si>
  <si>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</si>
  <si>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</si>
  <si>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</si>
  <si>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</si>
  <si>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</si>
  <si>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</si>
  <si>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</si>
  <si>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</si>
  <si>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</si>
  <si>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</si>
  <si>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</si>
  <si>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</si>
  <si>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</si>
  <si>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</si>
  <si>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</si>
  <si>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</si>
  <si>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</si>
  <si>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</si>
  <si>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</si>
  <si>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</si>
  <si>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</si>
  <si>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</si>
  <si>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</si>
  <si>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</si>
  <si>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</si>
  <si>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</si>
  <si>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</si>
  <si>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</si>
  <si>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</si>
  <si>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</si>
  <si>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</si>
  <si>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</si>
  <si>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</si>
  <si>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</si>
  <si>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</si>
  <si>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</si>
  <si>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</si>
  <si>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</si>
  <si>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</si>
  <si>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</si>
  <si>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</si>
  <si>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</si>
  <si>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</si>
  <si>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</si>
  <si>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</si>
  <si>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</si>
  <si>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</si>
  <si>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</si>
  <si>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</si>
  <si>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</si>
  <si>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</si>
  <si>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</si>
  <si>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</si>
  <si>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</si>
  <si>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</si>
  <si>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</si>
  <si>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</si>
  <si>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</si>
  <si>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</si>
  <si>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</si>
  <si>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</si>
  <si>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</si>
  <si>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</si>
  <si>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</si>
  <si>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</si>
  <si>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</si>
  <si>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</si>
  <si>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</si>
  <si>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</si>
  <si>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</si>
  <si>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</si>
  <si>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</si>
  <si>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</si>
  <si>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</si>
  <si>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</si>
  <si>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</si>
  <si>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</si>
  <si>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</si>
  <si>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</si>
  <si>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</si>
  <si>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</si>
  <si>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</si>
  <si>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</si>
  <si>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</si>
  <si>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</si>
  <si>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</si>
  <si>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</si>
  <si>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</si>
  <si>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</si>
  <si>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</si>
  <si>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</si>
  <si>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</si>
  <si>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</si>
  <si>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</si>
  <si>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</si>
  <si>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</si>
  <si>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</si>
  <si>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</si>
  <si>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</si>
  <si>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</si>
  <si>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</si>
  <si>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</si>
  <si>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</si>
  <si>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</si>
  <si>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</si>
  <si>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</si>
  <si>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</si>
  <si>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</si>
  <si>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</si>
  <si>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</si>
  <si>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</si>
  <si>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</si>
  <si>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</si>
  <si>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</si>
  <si>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</si>
  <si>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</si>
  <si>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</si>
  <si>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</si>
  <si>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</si>
  <si>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</si>
  <si>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</si>
  <si>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</si>
  <si>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</si>
  <si>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</si>
  <si>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</si>
  <si>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</si>
  <si>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</si>
  <si>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</si>
  <si>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</si>
  <si>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</si>
  <si>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</si>
  <si>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</si>
  <si>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</si>
  <si>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</si>
  <si>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</si>
  <si>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</si>
  <si>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</si>
  <si>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</si>
  <si>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</si>
  <si>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</si>
  <si>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</si>
  <si>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</si>
  <si>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</si>
  <si>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</si>
  <si>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</si>
  <si>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</si>
  <si>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</si>
  <si>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</si>
  <si>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</si>
  <si>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</si>
  <si>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</si>
  <si>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</si>
  <si>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</si>
  <si>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</si>
  <si>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</si>
  <si>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</si>
  <si>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</si>
  <si>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</si>
  <si>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</si>
  <si>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</si>
  <si>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</si>
  <si>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</si>
  <si>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</si>
  <si>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</si>
  <si>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</si>
  <si>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</si>
  <si>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</si>
  <si>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</si>
  <si>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</si>
  <si>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</si>
  <si>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</si>
  <si>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</si>
  <si>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</si>
  <si>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</si>
  <si>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</si>
  <si>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</si>
  <si>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</si>
  <si>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</si>
  <si>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</si>
  <si>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</si>
  <si>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</si>
  <si>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</si>
  <si>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</si>
  <si>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</si>
  <si>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</si>
  <si>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</si>
  <si>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</si>
  <si>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</si>
  <si>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</si>
  <si>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</si>
  <si>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</si>
  <si>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</si>
  <si>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</si>
  <si>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</si>
  <si>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</si>
  <si>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</si>
  <si>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</si>
  <si>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</si>
  <si>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</si>
  <si>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</si>
  <si>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</si>
  <si>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</si>
  <si>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</si>
  <si>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</si>
  <si>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</si>
  <si>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</si>
  <si>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</si>
  <si>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</si>
  <si>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</si>
  <si>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</si>
  <si>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</si>
  <si>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</si>
  <si>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</si>
  <si>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</si>
  <si>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</si>
  <si>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</si>
  <si>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</si>
  <si>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</si>
  <si>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</si>
  <si>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</si>
  <si>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</si>
  <si>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</si>
  <si>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</si>
  <si>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</si>
  <si>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</si>
  <si>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</si>
  <si>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</si>
  <si>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</si>
  <si>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</si>
  <si>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</si>
  <si>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</si>
  <si>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</si>
  <si>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</si>
  <si>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</si>
  <si>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</si>
  <si>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</si>
  <si>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</si>
  <si>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</si>
  <si>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</si>
  <si>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</si>
  <si>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</si>
  <si>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</si>
  <si>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</si>
  <si>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</si>
  <si>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</si>
  <si>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</si>
  <si>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</si>
  <si>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</si>
  <si>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</si>
  <si>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</si>
  <si>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</si>
  <si>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</si>
  <si>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</si>
  <si>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</si>
  <si>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</si>
  <si>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</si>
  <si>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</si>
  <si>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</si>
  <si>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</si>
  <si>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</si>
  <si>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</si>
  <si>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</si>
  <si>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</si>
  <si>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</si>
  <si>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</si>
  <si>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</si>
  <si>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</si>
  <si>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</si>
  <si>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</si>
  <si>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</si>
  <si>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</si>
  <si>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</si>
  <si>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</si>
  <si>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</si>
  <si>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</si>
  <si>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</si>
  <si>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</si>
  <si>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</si>
  <si>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</si>
  <si>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</si>
  <si>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</si>
  <si>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</si>
  <si>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</si>
  <si>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</si>
  <si>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</si>
  <si>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</si>
  <si>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</si>
  <si>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</si>
  <si>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</si>
  <si>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</si>
  <si>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</si>
  <si>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</si>
  <si>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</si>
  <si>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</si>
  <si>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</si>
  <si>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</si>
  <si>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</si>
  <si>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</si>
  <si>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</si>
  <si>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</si>
  <si>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</si>
  <si>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</si>
  <si>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</si>
  <si>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</si>
  <si>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</si>
  <si>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</si>
  <si>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</si>
  <si>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</si>
  <si>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</si>
  <si>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</si>
  <si>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</si>
  <si>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</si>
  <si>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</si>
  <si>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</si>
  <si>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</si>
  <si>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</si>
  <si>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</si>
  <si>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</si>
  <si>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</si>
  <si>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</si>
  <si>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</si>
  <si>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</si>
  <si>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</si>
  <si>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</si>
  <si>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</si>
  <si>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</si>
  <si>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</si>
  <si>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</si>
  <si>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</si>
  <si>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</si>
  <si>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</si>
  <si>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</si>
  <si>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</si>
  <si>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</si>
  <si>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</si>
  <si>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</si>
  <si>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</si>
  <si>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</si>
  <si>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</si>
  <si>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</si>
  <si>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</si>
  <si>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</si>
  <si>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</si>
  <si>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</si>
  <si>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</si>
  <si>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</si>
  <si>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</si>
  <si>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</si>
  <si>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</si>
  <si>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</si>
  <si>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</si>
  <si>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</si>
  <si>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</si>
  <si>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</si>
  <si>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</si>
  <si>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</si>
  <si>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</si>
  <si>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</si>
  <si>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</si>
  <si>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</si>
  <si>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</si>
  <si>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</si>
  <si>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</si>
  <si>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</si>
  <si>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</si>
  <si>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</si>
  <si>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</si>
  <si>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</si>
  <si>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</si>
  <si>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</si>
  <si>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</si>
  <si>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</si>
  <si>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</si>
  <si>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</si>
  <si>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</si>
  <si>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</si>
  <si>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</si>
  <si>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</si>
  <si>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</si>
  <si>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</si>
  <si>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</si>
  <si>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</si>
  <si>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</si>
  <si>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</si>
  <si>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</si>
  <si>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</si>
  <si>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</si>
  <si>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</si>
  <si>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</si>
  <si>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</si>
  <si>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</si>
  <si>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</si>
  <si>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</si>
  <si>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</si>
  <si>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</si>
  <si>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</si>
  <si>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</si>
  <si>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</si>
  <si>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</si>
  <si>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</si>
  <si>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</si>
  <si>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</si>
  <si>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</si>
  <si>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</si>
  <si>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</si>
  <si>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</si>
  <si>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</si>
  <si>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</si>
  <si>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</si>
  <si>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</si>
  <si>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</si>
  <si>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</si>
  <si>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</si>
  <si>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</si>
  <si>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</si>
  <si>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</si>
  <si>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</si>
  <si>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</si>
  <si>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</si>
  <si>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</si>
  <si>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</si>
  <si>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</si>
  <si>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</si>
  <si>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</si>
  <si>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</si>
  <si>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</si>
  <si>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</si>
  <si>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</si>
  <si>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</si>
  <si>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</si>
  <si>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</si>
  <si>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</si>
  <si>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</si>
  <si>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</si>
  <si>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</si>
  <si>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</si>
  <si>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</si>
  <si>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</si>
  <si>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</si>
  <si>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</si>
  <si>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</si>
  <si>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</si>
  <si>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</si>
  <si>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</si>
  <si>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</si>
  <si>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</si>
  <si>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</si>
  <si>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</si>
  <si>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</si>
  <si>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</si>
  <si>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</si>
  <si>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</si>
  <si>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</si>
  <si>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</si>
  <si>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</si>
  <si>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</si>
  <si>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</si>
  <si>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</si>
  <si>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</si>
  <si>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</si>
  <si>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</si>
  <si>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</si>
  <si>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</si>
  <si>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</si>
  <si>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</si>
  <si>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</si>
  <si>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</si>
  <si>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</si>
  <si>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</si>
  <si>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</si>
  <si>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</si>
  <si>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</si>
  <si>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</si>
  <si>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</si>
  <si>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</si>
  <si>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</si>
  <si>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</si>
  <si>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</si>
  <si>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</si>
  <si>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</si>
  <si>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</si>
  <si>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</si>
  <si>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</si>
  <si>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</si>
  <si>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</si>
  <si>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</si>
  <si>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</si>
  <si>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</si>
  <si>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</si>
  <si>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</si>
  <si>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</si>
  <si>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</si>
  <si>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</si>
  <si>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</si>
  <si>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</si>
  <si>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</si>
  <si>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</si>
  <si>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</si>
  <si>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</si>
  <si>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</si>
  <si>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</si>
  <si>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</si>
  <si>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</si>
  <si>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</si>
  <si>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</si>
  <si>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</si>
  <si>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</si>
  <si>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</si>
  <si>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</si>
  <si>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</si>
  <si>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</si>
  <si>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</si>
  <si>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</si>
  <si>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</si>
  <si>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</si>
  <si>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</si>
  <si>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</si>
  <si>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</si>
  <si>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</si>
  <si>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</si>
  <si>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</si>
  <si>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</si>
  <si>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</si>
  <si>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</si>
  <si>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</si>
  <si>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</si>
  <si>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</si>
  <si>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</si>
  <si>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</si>
  <si>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</si>
  <si>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</si>
  <si>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</si>
  <si>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</si>
  <si>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</si>
  <si>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</si>
  <si>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</si>
  <si>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</si>
  <si>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</si>
  <si>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</si>
  <si>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</si>
  <si>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</si>
  <si>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</si>
  <si>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</si>
  <si>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</si>
  <si>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</si>
  <si>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</si>
  <si>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</si>
  <si>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</si>
  <si>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</si>
  <si>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</si>
  <si>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</si>
  <si>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</si>
  <si>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</si>
  <si>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</si>
  <si>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</si>
  <si>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</si>
  <si>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</si>
  <si>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</si>
  <si>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</si>
  <si>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</si>
  <si>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</si>
  <si>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</si>
  <si>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</si>
  <si>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</si>
  <si>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</si>
  <si>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</si>
  <si>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</si>
  <si>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</si>
  <si>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</si>
  <si>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</si>
  <si>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</si>
  <si>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</si>
  <si>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</si>
  <si>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</si>
  <si>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</si>
  <si>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</si>
  <si>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</si>
  <si>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</si>
  <si>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</si>
  <si>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</si>
  <si>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</si>
  <si>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</si>
  <si>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</si>
  <si>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</si>
  <si>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</si>
  <si>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</si>
  <si>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</si>
  <si>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</si>
  <si>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</si>
  <si>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</si>
  <si>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</si>
  <si>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</si>
  <si>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</si>
  <si>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</si>
  <si>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</si>
  <si>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</si>
  <si>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</si>
  <si>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</si>
  <si>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</si>
  <si>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</si>
  <si>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</si>
  <si>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</si>
  <si>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</si>
  <si>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</si>
  <si>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</si>
  <si>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</si>
  <si>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</si>
  <si>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</si>
  <si>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</si>
  <si>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</si>
  <si>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</si>
  <si>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</si>
  <si>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</si>
  <si>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</si>
  <si>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</si>
  <si>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</si>
  <si>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</si>
  <si>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</si>
  <si>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</si>
  <si>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</si>
  <si>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</si>
  <si>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</si>
  <si>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</si>
  <si>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</si>
  <si>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</si>
  <si>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</si>
  <si>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</si>
  <si>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</si>
  <si>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</si>
  <si>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</si>
  <si>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</si>
  <si>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</si>
  <si>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</si>
  <si>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</si>
  <si>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</si>
  <si>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</si>
  <si>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</si>
  <si>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</si>
  <si>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</si>
  <si>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</si>
  <si>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</si>
  <si>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</si>
  <si>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</si>
  <si>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</si>
  <si>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</si>
  <si>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</si>
  <si>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</si>
  <si>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</si>
  <si>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</si>
  <si>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</si>
  <si>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</si>
  <si>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</si>
  <si>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</si>
  <si>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</si>
  <si>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</si>
  <si>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</si>
  <si>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</si>
  <si>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</si>
  <si>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</si>
  <si>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</si>
  <si>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</si>
  <si>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</si>
  <si>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</si>
  <si>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</si>
  <si>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</si>
  <si>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</si>
  <si>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</si>
  <si>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</si>
  <si>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</si>
  <si>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</si>
  <si>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</si>
  <si>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</si>
  <si>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</si>
  <si>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</si>
  <si>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</si>
  <si>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</si>
  <si>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</si>
  <si>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</si>
  <si>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</si>
  <si>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</si>
  <si>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</si>
  <si>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</si>
  <si>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</si>
  <si>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</si>
  <si>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</si>
  <si>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</si>
  <si>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</si>
  <si>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</si>
  <si>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</si>
  <si>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</si>
  <si>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</si>
  <si>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</si>
  <si>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</si>
  <si>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</si>
  <si>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</si>
  <si>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</si>
  <si>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</si>
  <si>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</si>
  <si>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</si>
  <si>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</si>
  <si>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</si>
  <si>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</si>
  <si>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</si>
  <si>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</si>
  <si>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</si>
  <si>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</si>
  <si>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</si>
  <si>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</si>
  <si>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</si>
  <si>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</si>
  <si>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</si>
  <si>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</si>
  <si>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</si>
  <si>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</si>
  <si>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</si>
  <si>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</si>
  <si>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</si>
  <si>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</si>
  <si>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</si>
  <si>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</si>
  <si>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</si>
  <si>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</si>
  <si>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</si>
  <si>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</si>
  <si>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</si>
  <si>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</si>
  <si>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</si>
  <si>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</si>
  <si>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</si>
  <si>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</si>
  <si>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</si>
  <si>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</si>
  <si>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</si>
  <si>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</si>
  <si>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</si>
  <si>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</si>
  <si>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</si>
  <si>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</si>
  <si>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</si>
  <si>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</si>
  <si>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</si>
  <si>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</si>
  <si>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</si>
  <si>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</si>
  <si>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</si>
  <si>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</si>
  <si>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</si>
  <si>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</si>
  <si>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</si>
  <si>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</si>
  <si>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</si>
  <si>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</si>
  <si>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</si>
  <si>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</si>
  <si>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</si>
  <si>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</si>
  <si>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</si>
  <si>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</si>
  <si>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</si>
  <si>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</si>
  <si>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</si>
  <si>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</si>
  <si>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</si>
  <si>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</si>
  <si>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</si>
  <si>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</si>
  <si>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</si>
  <si>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</si>
  <si>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</si>
  <si>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</si>
  <si>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</si>
  <si>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</si>
  <si>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</si>
  <si>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</si>
  <si>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</si>
  <si>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</si>
  <si>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</si>
  <si>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</si>
  <si>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</si>
  <si>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</si>
  <si>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</si>
  <si>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</si>
  <si>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</si>
  <si>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</si>
  <si>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</si>
  <si>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</si>
  <si>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</si>
  <si>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</si>
  <si>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</si>
  <si>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</si>
  <si>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</si>
  <si>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</si>
  <si>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</si>
  <si>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</si>
  <si>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</si>
  <si>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</si>
  <si>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</si>
  <si>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</si>
  <si>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</si>
  <si>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</si>
  <si>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</si>
  <si>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</si>
  <si>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</si>
  <si>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</si>
  <si>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</si>
  <si>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</si>
  <si>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</si>
  <si>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</si>
  <si>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</si>
  <si>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</si>
  <si>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</si>
  <si>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</si>
  <si>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</si>
  <si>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</si>
  <si>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</si>
  <si>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</si>
  <si>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</si>
  <si>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</si>
  <si>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</si>
  <si>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</si>
  <si>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</si>
  <si>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</si>
  <si>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</si>
  <si>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</si>
  <si>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</si>
  <si>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</si>
  <si>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</si>
  <si>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</si>
  <si>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</si>
  <si>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</si>
  <si>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</si>
  <si>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</si>
  <si>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</si>
  <si>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</si>
  <si>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</si>
  <si>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</si>
  <si>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</si>
  <si>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</si>
  <si>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</si>
  <si>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</si>
  <si>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</si>
  <si>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</si>
  <si>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</si>
  <si>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</si>
  <si>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</si>
  <si>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</si>
  <si>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</si>
  <si>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</si>
  <si>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</si>
  <si>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</si>
  <si>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</si>
  <si>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</si>
  <si>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</si>
  <si>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</si>
  <si>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</si>
  <si>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</si>
  <si>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</si>
  <si>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</si>
  <si>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</si>
  <si>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</si>
  <si>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</si>
  <si>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</si>
  <si>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</si>
  <si>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</si>
  <si>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</si>
  <si>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</si>
  <si>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</si>
  <si>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</si>
  <si>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</si>
  <si>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</si>
  <si>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</si>
  <si>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</si>
  <si>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</si>
  <si>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</si>
  <si>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</si>
  <si>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</si>
  <si>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</si>
  <si>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</si>
  <si>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</si>
  <si>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</si>
  <si>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</si>
  <si>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</si>
  <si>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</si>
  <si>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</si>
  <si>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</si>
  <si>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</si>
  <si>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</si>
  <si>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</si>
  <si>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</si>
  <si>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</si>
  <si>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</si>
  <si>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</si>
  <si>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</si>
  <si>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</si>
  <si>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</si>
  <si>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</si>
  <si>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</si>
  <si>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</si>
  <si>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</si>
  <si>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</si>
  <si>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</si>
  <si>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</si>
  <si>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</si>
  <si>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</si>
  <si>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</si>
  <si>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</si>
  <si>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</si>
  <si>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</si>
  <si>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</si>
  <si>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</si>
  <si>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</si>
  <si>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</si>
  <si>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</si>
  <si>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</si>
  <si>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</si>
  <si>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</si>
  <si>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</si>
  <si>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</si>
  <si>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</si>
  <si>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</si>
  <si>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</si>
  <si>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</si>
  <si>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</si>
  <si>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</si>
  <si>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</si>
  <si>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</si>
  <si>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</si>
  <si>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</si>
  <si>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</si>
  <si>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</si>
  <si>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</si>
  <si>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</si>
  <si>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</si>
  <si>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</si>
  <si>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</si>
  <si>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</si>
  <si>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</si>
  <si>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</si>
  <si>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</si>
  <si>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</si>
  <si>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</si>
  <si>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</si>
  <si>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</si>
  <si>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</si>
  <si>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</si>
  <si>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</si>
  <si>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</si>
  <si>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</si>
  <si>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</si>
  <si>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</si>
  <si>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</si>
  <si>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</si>
  <si>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</si>
  <si>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</si>
  <si>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</si>
  <si>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</si>
  <si>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</si>
  <si>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</si>
  <si>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</si>
  <si>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</si>
  <si>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</si>
  <si>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</si>
  <si>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</si>
  <si>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</si>
  <si>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</si>
  <si>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</si>
  <si>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</si>
  <si>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</si>
  <si>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</si>
  <si>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</si>
  <si>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</si>
  <si>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</si>
  <si>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</si>
  <si>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</si>
  <si>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</si>
  <si>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</si>
  <si>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</si>
  <si>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</si>
  <si>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</si>
  <si>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</si>
  <si>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</si>
  <si>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</si>
  <si>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</si>
  <si>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</si>
  <si>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</si>
  <si>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</si>
  <si>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</si>
  <si>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</si>
  <si>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</si>
  <si>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</si>
  <si>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</si>
  <si>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</si>
  <si>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</si>
  <si>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</si>
  <si>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</si>
  <si>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</si>
  <si>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</si>
  <si>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</si>
  <si>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</si>
  <si>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</si>
  <si>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</si>
  <si>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</si>
  <si>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</si>
  <si>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</si>
  <si>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</si>
  <si>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</si>
  <si>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</si>
  <si>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</si>
  <si>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</si>
  <si>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</si>
  <si>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</si>
  <si>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</si>
  <si>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</si>
  <si>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</si>
  <si>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</si>
  <si>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</si>
  <si>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</si>
  <si>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</si>
  <si>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</si>
  <si>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</si>
  <si>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</si>
  <si>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</si>
  <si>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</si>
  <si>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</si>
  <si>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</si>
  <si>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</si>
  <si>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</si>
  <si>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</si>
  <si>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</si>
  <si>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</si>
  <si>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</si>
  <si>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</si>
  <si>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</si>
  <si>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</si>
  <si>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</si>
  <si>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</si>
  <si>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</si>
  <si>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</si>
  <si>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</si>
  <si>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</si>
  <si>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</si>
  <si>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</si>
  <si>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</si>
  <si>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</si>
  <si>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</si>
  <si>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</si>
  <si>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</si>
  <si>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</si>
  <si>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</si>
  <si>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</si>
  <si>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</si>
  <si>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</si>
  <si>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</si>
  <si>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</si>
  <si>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</si>
  <si>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</si>
  <si>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</si>
  <si>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</si>
  <si>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</si>
  <si>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</si>
  <si>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</si>
  <si>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</si>
  <si>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</si>
  <si>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</si>
  <si>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</si>
  <si>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</si>
  <si>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</si>
  <si>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</si>
  <si>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</si>
  <si>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</si>
  <si>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</si>
  <si>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</si>
  <si>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</si>
  <si>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</si>
  <si>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</si>
  <si>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</si>
  <si>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</si>
  <si>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</si>
  <si>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</si>
  <si>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</si>
  <si>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</si>
  <si>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</si>
  <si>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</si>
  <si>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</si>
  <si>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</si>
  <si>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</si>
  <si>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</si>
  <si>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</si>
  <si>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</si>
  <si>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</si>
  <si>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</si>
  <si>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</si>
  <si>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</si>
  <si>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</si>
  <si>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</si>
  <si>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</si>
  <si>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</si>
  <si>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</si>
  <si>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</si>
  <si>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</si>
  <si>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</si>
  <si>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</si>
  <si>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</si>
  <si>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</si>
  <si>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</si>
  <si>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</si>
  <si>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</si>
  <si>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</si>
  <si>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</si>
  <si>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</si>
  <si>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</si>
  <si>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</si>
  <si>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</si>
  <si>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</si>
  <si>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</si>
  <si>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</si>
  <si>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</si>
  <si>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</si>
  <si>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</si>
  <si>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</si>
  <si>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</si>
  <si>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</si>
  <si>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</si>
  <si>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</si>
  <si>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</si>
  <si>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</si>
  <si>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</si>
  <si>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</si>
  <si>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</si>
  <si>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</si>
  <si>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</si>
  <si>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</si>
  <si>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</si>
  <si>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</si>
  <si>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</si>
  <si>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</si>
  <si>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</si>
  <si>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</si>
  <si>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</si>
  <si>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</si>
  <si>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</si>
  <si>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</si>
  <si>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</si>
  <si>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</si>
  <si>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</si>
  <si>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</si>
  <si>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</si>
  <si>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</si>
  <si>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</si>
  <si>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</si>
  <si>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</si>
  <si>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</si>
  <si>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</si>
  <si>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</si>
  <si>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</si>
  <si>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</si>
  <si>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</si>
  <si>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</si>
  <si>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</si>
  <si>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</si>
  <si>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</si>
  <si>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</si>
  <si>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</si>
  <si>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</si>
  <si>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</si>
  <si>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</si>
  <si>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</si>
  <si>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</si>
  <si>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</si>
  <si>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</si>
  <si>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</si>
  <si>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</si>
  <si>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</si>
  <si>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</si>
  <si>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</si>
  <si>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</si>
  <si>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</si>
  <si>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</si>
  <si>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</si>
  <si>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</si>
  <si>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</si>
  <si>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</si>
  <si>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</si>
  <si>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</si>
  <si>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</si>
  <si>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</si>
  <si>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</si>
  <si>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</si>
  <si>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</si>
  <si>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</si>
  <si>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</si>
  <si>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</si>
  <si>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</si>
  <si>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</si>
  <si>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</si>
  <si>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</si>
  <si>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</si>
  <si>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</si>
  <si>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</si>
  <si>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</si>
  <si>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</si>
  <si>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</si>
  <si>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</si>
  <si>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</si>
  <si>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</si>
  <si>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</si>
  <si>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</si>
  <si>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</si>
  <si>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</si>
  <si>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</si>
  <si>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</si>
  <si>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</si>
  <si>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</si>
  <si>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</si>
  <si>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</si>
  <si>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</si>
  <si>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</si>
  <si>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</si>
  <si>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</si>
  <si>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</si>
  <si>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</si>
  <si>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</si>
  <si>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</si>
  <si>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</si>
  <si>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</si>
  <si>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</si>
  <si>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</si>
  <si>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</si>
  <si>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</si>
  <si>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</si>
  <si>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</si>
  <si>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</si>
  <si>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</si>
  <si>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</si>
  <si>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</si>
  <si>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</si>
  <si>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</si>
  <si>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</si>
  <si>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</si>
  <si>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</si>
  <si>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</si>
  <si>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</si>
  <si>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</si>
  <si>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</si>
  <si>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</si>
  <si>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</si>
  <si>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</si>
  <si>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</si>
  <si>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</si>
  <si>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</si>
  <si>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</si>
  <si>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</si>
  <si>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</si>
  <si>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</si>
  <si>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</si>
  <si>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</si>
  <si>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</si>
  <si>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</si>
  <si>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</si>
  <si>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</si>
  <si>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</si>
  <si>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</si>
  <si>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</si>
  <si>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</si>
  <si>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</si>
  <si>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</si>
  <si>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</si>
  <si>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</si>
  <si>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</si>
  <si>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</si>
  <si>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</si>
  <si>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</si>
  <si>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</si>
  <si>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</si>
  <si>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</si>
  <si>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</si>
  <si>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</si>
  <si>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</si>
  <si>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</si>
  <si>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</si>
  <si>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</si>
  <si>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</si>
  <si>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</si>
  <si>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</si>
  <si>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</si>
  <si>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</si>
  <si>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</si>
  <si>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</si>
  <si>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</si>
  <si>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</si>
  <si>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</si>
  <si>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</si>
  <si>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</si>
  <si>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</si>
  <si>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</si>
  <si>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</si>
  <si>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</si>
  <si>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</si>
  <si>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</si>
  <si>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</si>
  <si>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</si>
  <si>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</si>
  <si>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</si>
  <si>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</si>
  <si>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</si>
  <si>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</si>
  <si>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</si>
  <si>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</si>
  <si>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</si>
  <si>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</si>
  <si>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</si>
  <si>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</si>
  <si>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</si>
  <si>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</si>
  <si>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</si>
  <si>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</si>
  <si>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</si>
  <si>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</si>
  <si>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</si>
  <si>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</si>
  <si>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</si>
  <si>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</si>
  <si>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</si>
  <si>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</si>
  <si>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</si>
  <si>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</si>
  <si>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</si>
  <si>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</si>
  <si>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</si>
  <si>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</si>
  <si>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</si>
  <si>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</si>
  <si>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</si>
  <si>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</si>
  <si>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</si>
  <si>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</si>
  <si>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</si>
  <si>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</si>
  <si>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</si>
  <si>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</si>
  <si>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</si>
  <si>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</si>
  <si>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</si>
  <si>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</si>
  <si>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</si>
  <si>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</si>
  <si>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</si>
  <si>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</si>
  <si>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</si>
  <si>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</si>
  <si>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</si>
  <si>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</si>
  <si>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</si>
  <si>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</si>
  <si>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</si>
  <si>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</si>
  <si>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</si>
  <si>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</si>
  <si>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</si>
  <si>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</si>
  <si>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</si>
  <si>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</si>
  <si>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</si>
  <si>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</si>
  <si>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</si>
  <si>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</si>
  <si>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</si>
  <si>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</si>
  <si>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</si>
  <si>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</si>
  <si>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</si>
  <si>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</si>
  <si>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</si>
  <si>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</si>
  <si>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</si>
  <si>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</si>
  <si>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</si>
  <si>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</si>
  <si>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</si>
  <si>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</si>
  <si>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</si>
  <si>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</si>
  <si>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</si>
  <si>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</si>
  <si>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</si>
  <si>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</si>
  <si>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</si>
  <si>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</si>
  <si>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</si>
  <si>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</si>
  <si>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</si>
  <si>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</si>
  <si>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</si>
  <si>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</si>
  <si>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</si>
  <si>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</si>
  <si>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</si>
  <si>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</si>
  <si>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</si>
  <si>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</si>
  <si>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</si>
  <si>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</si>
  <si>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</si>
  <si>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</si>
  <si>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</si>
  <si>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</si>
  <si>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</si>
  <si>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</si>
  <si>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</si>
  <si>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</si>
  <si>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</si>
  <si>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</si>
  <si>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</si>
  <si>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</si>
  <si>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</si>
  <si>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</si>
  <si>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</si>
  <si>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</si>
  <si>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</si>
  <si>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</si>
  <si>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</si>
  <si>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</si>
  <si>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</si>
  <si>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</si>
  <si>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</si>
  <si>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</si>
  <si>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</si>
  <si>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</si>
  <si>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</si>
  <si>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</si>
  <si>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</si>
  <si>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</si>
  <si>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</si>
  <si>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</si>
  <si>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</si>
  <si>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</si>
  <si>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</si>
  <si>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</si>
  <si>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</si>
  <si>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</si>
  <si>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</si>
  <si>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</si>
  <si>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</si>
  <si>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</si>
  <si>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</si>
  <si>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</si>
  <si>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</si>
  <si>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</si>
  <si>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</si>
  <si>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</si>
  <si>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</si>
  <si>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</si>
  <si>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</si>
  <si>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</si>
  <si>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</si>
  <si>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</si>
  <si>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</si>
  <si>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</si>
  <si>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</si>
  <si>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</si>
  <si>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</si>
  <si>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</si>
  <si>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</si>
  <si>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</si>
  <si>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</si>
  <si>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</si>
  <si>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</si>
  <si>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</si>
  <si>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</si>
  <si>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</si>
  <si>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</si>
  <si>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</si>
  <si>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</si>
  <si>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</si>
  <si>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</si>
  <si>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</si>
  <si>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</si>
  <si>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</si>
  <si>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</si>
  <si>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</si>
  <si>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</si>
  <si>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</si>
  <si>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</si>
  <si>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</si>
  <si>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</si>
  <si>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</si>
  <si>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</si>
  <si>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</si>
  <si>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</si>
  <si>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</si>
  <si>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</si>
  <si>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</si>
  <si>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</si>
  <si>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</si>
  <si>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</si>
  <si>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</si>
  <si>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</si>
  <si>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</si>
  <si>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</si>
  <si>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</si>
  <si>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</si>
  <si>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</si>
  <si>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</si>
  <si>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</si>
  <si>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</si>
  <si>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</si>
  <si>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</si>
  <si>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</si>
  <si>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</si>
  <si>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</si>
  <si>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</si>
  <si>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</si>
  <si>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</si>
  <si>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</si>
  <si>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</si>
  <si>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</si>
  <si>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</si>
  <si>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</si>
  <si>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</si>
  <si>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</si>
  <si>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</si>
  <si>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</si>
  <si>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</si>
  <si>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</si>
  <si>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</si>
  <si>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</si>
  <si>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</si>
  <si>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</si>
  <si>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</si>
  <si>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</si>
  <si>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</si>
  <si>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</si>
  <si>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</si>
  <si>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</si>
  <si>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</si>
  <si>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</si>
  <si>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</si>
  <si>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</si>
  <si>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</si>
  <si>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</si>
  <si>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</si>
  <si>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</si>
  <si>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</si>
  <si>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</si>
  <si>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</si>
  <si>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</si>
  <si>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</si>
  <si>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</si>
  <si>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</si>
  <si>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</si>
  <si>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</si>
  <si>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</si>
  <si>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</si>
  <si>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</si>
  <si>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</si>
  <si>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</si>
  <si>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</si>
  <si>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</si>
  <si>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</si>
  <si>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</si>
  <si>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</si>
  <si>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</si>
  <si>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</si>
  <si>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</si>
  <si>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</si>
  <si>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</si>
  <si>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</si>
  <si>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</si>
  <si>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</si>
  <si>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</si>
  <si>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</si>
  <si>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</si>
  <si>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</si>
  <si>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</si>
  <si>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</si>
  <si>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</si>
  <si>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</si>
  <si>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</si>
  <si>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</si>
  <si>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</si>
  <si>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</si>
  <si>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</si>
  <si>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</si>
  <si>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</si>
  <si>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</si>
  <si>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</si>
  <si>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</si>
  <si>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</si>
  <si>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</si>
  <si>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</si>
  <si>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</si>
  <si>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</si>
  <si>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</si>
  <si>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</si>
  <si>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</si>
  <si>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</si>
  <si>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</si>
  <si>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</si>
  <si>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</si>
  <si>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</si>
  <si>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</si>
  <si>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</si>
  <si>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</si>
  <si>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</si>
  <si>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</si>
  <si>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</si>
  <si>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</si>
  <si>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</si>
  <si>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</si>
  <si>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</si>
  <si>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</si>
  <si>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</si>
  <si>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</si>
  <si>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</si>
  <si>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</si>
  <si>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</si>
  <si>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</si>
  <si>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</si>
  <si>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</si>
  <si>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</si>
  <si>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</si>
  <si>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</si>
  <si>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</si>
  <si>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</si>
  <si>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</si>
  <si>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</si>
  <si>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</si>
  <si>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</si>
  <si>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</si>
  <si>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</si>
  <si>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</si>
  <si>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</si>
  <si>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</si>
  <si>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</si>
  <si>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</si>
  <si>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</si>
  <si>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</si>
  <si>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</si>
  <si>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</si>
  <si>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</si>
  <si>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</si>
  <si>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</si>
  <si>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</si>
  <si>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</si>
  <si>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</si>
  <si>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</si>
  <si>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</si>
  <si>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</si>
  <si>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</si>
  <si>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</si>
  <si>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</si>
  <si>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</si>
  <si>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</si>
  <si>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</si>
  <si>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</si>
  <si>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</si>
  <si>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</si>
  <si>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</si>
  <si>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</si>
  <si>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</si>
  <si>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</si>
  <si>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</si>
  <si>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</si>
  <si>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</si>
  <si>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</si>
  <si>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</si>
  <si>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</si>
  <si>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</si>
  <si>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</si>
  <si>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</si>
  <si>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</si>
  <si>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</si>
  <si>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</si>
  <si>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</si>
  <si>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</si>
  <si>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</si>
  <si>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</si>
  <si>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</si>
  <si>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</si>
  <si>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</si>
  <si>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</si>
  <si>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</si>
  <si>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</si>
  <si>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</si>
  <si>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</si>
  <si>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</si>
  <si>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</si>
  <si>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</si>
  <si>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</si>
  <si>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</si>
  <si>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</si>
  <si>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</si>
  <si>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</si>
  <si>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</si>
  <si>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</si>
  <si>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</si>
  <si>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</si>
  <si>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</si>
  <si>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</si>
  <si>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</si>
  <si>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</si>
  <si>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</si>
  <si>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</si>
  <si>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</si>
  <si>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</si>
  <si>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</si>
  <si>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</si>
  <si>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</si>
  <si>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</si>
  <si>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</si>
  <si>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</si>
  <si>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</si>
  <si>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</si>
  <si>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</si>
  <si>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</si>
  <si>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</si>
  <si>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</si>
  <si>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</si>
  <si>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</si>
  <si>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</si>
  <si>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</si>
  <si>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</si>
  <si>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</si>
  <si>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</si>
  <si>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</si>
  <si>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</si>
  <si>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</si>
  <si>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</si>
  <si>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</si>
  <si>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</si>
  <si>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</si>
  <si>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</si>
  <si>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</si>
  <si>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</si>
  <si>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</si>
  <si>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</si>
  <si>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</si>
  <si>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</si>
  <si>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</si>
  <si>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</si>
  <si>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</si>
  <si>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</si>
  <si>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</si>
  <si>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</si>
  <si>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</si>
  <si>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</si>
  <si>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</si>
  <si>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</si>
  <si>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</si>
  <si>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</si>
  <si>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</si>
  <si>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</si>
  <si>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</si>
  <si>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</si>
  <si>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</si>
  <si>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</si>
  <si>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</si>
  <si>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</si>
  <si>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</si>
  <si>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</si>
  <si>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</si>
  <si>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</si>
  <si>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</si>
  <si>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</si>
  <si>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</si>
  <si>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</si>
  <si>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</si>
  <si>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</si>
  <si>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</si>
  <si>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</si>
  <si>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</si>
  <si>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</si>
  <si>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</si>
  <si>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</si>
  <si>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</si>
  <si>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</si>
  <si>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</si>
  <si>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</si>
  <si>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</si>
  <si>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</si>
  <si>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</si>
  <si>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</si>
  <si>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</si>
  <si>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</si>
  <si>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</si>
  <si>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</si>
  <si>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</si>
  <si>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</si>
  <si>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</si>
  <si>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</si>
  <si>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</si>
  <si>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</si>
  <si>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</si>
  <si>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</si>
  <si>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</si>
  <si>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</si>
  <si>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</si>
  <si>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</si>
  <si>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</si>
  <si>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</si>
  <si>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</si>
  <si>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</si>
  <si>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</si>
  <si>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</si>
  <si>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</si>
  <si>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</si>
  <si>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</si>
  <si>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</si>
  <si>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</si>
  <si>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</si>
  <si>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</si>
  <si>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</si>
  <si>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</si>
  <si>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</si>
  <si>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</si>
  <si>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</si>
  <si>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</si>
  <si>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</si>
  <si>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</si>
  <si>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</si>
  <si>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</si>
  <si>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</si>
  <si>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</si>
  <si>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</si>
  <si>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</si>
  <si>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</si>
  <si>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</si>
  <si>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</si>
  <si>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</si>
  <si>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</si>
  <si>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</si>
  <si>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</si>
  <si>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</si>
  <si>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</si>
  <si>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</si>
  <si>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</si>
  <si>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</si>
  <si>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</si>
  <si>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</si>
  <si>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</si>
  <si>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</si>
  <si>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</si>
  <si>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</si>
  <si>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</si>
  <si>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</si>
  <si>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</si>
  <si>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</si>
  <si>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</si>
  <si>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</si>
  <si>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</si>
  <si>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</si>
  <si>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</si>
  <si>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</si>
  <si>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</si>
  <si>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</si>
  <si>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</si>
  <si>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</si>
  <si>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</si>
  <si>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</si>
  <si>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</si>
  <si>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</si>
  <si>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</si>
  <si>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</si>
  <si>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</si>
  <si>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</si>
  <si>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</si>
  <si>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</si>
  <si>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</si>
  <si>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</si>
  <si>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</si>
  <si>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</si>
  <si>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</si>
  <si>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</si>
  <si>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</si>
  <si>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</si>
  <si>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</si>
  <si>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</si>
  <si>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</si>
  <si>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</si>
  <si>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</si>
  <si>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</si>
  <si>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</si>
  <si>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</si>
  <si>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</si>
  <si>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</si>
  <si>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</si>
  <si>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</si>
  <si>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</si>
  <si>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</si>
  <si>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</si>
  <si>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</si>
  <si>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</si>
  <si>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</si>
  <si>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</si>
  <si>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</si>
  <si>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</si>
  <si>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</si>
  <si>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</si>
  <si>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</si>
  <si>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</si>
  <si>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</si>
  <si>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</si>
  <si>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</si>
  <si>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</si>
  <si>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</si>
  <si>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</si>
  <si>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</si>
  <si>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</si>
  <si>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</si>
  <si>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</si>
  <si>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</si>
  <si>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</si>
  <si>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</si>
  <si>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</si>
  <si>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</si>
  <si>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</si>
  <si>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</si>
  <si>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</si>
  <si>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</si>
  <si>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</si>
  <si>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</si>
  <si>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</si>
  <si>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</si>
  <si>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</si>
  <si>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</si>
  <si>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</si>
  <si>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</si>
  <si>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</si>
  <si>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</si>
  <si>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</si>
  <si>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</si>
  <si>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</si>
  <si>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</si>
  <si>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</si>
  <si>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</si>
  <si>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</si>
  <si>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</si>
  <si>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</si>
  <si>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</si>
  <si>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</si>
  <si>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</si>
  <si>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</si>
  <si>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</si>
  <si>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</si>
  <si>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</si>
  <si>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</si>
  <si>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</si>
  <si>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</si>
  <si>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</si>
  <si>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</si>
  <si>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</si>
  <si>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</si>
  <si>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</si>
  <si>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</si>
  <si>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</si>
  <si>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</si>
  <si>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</si>
  <si>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</si>
  <si>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</si>
  <si>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</si>
  <si>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</si>
  <si>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</si>
  <si>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</si>
  <si>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</si>
  <si>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</si>
  <si>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</si>
  <si>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</si>
  <si>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</si>
  <si>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</si>
  <si>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</si>
  <si>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</si>
  <si>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</si>
  <si>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</si>
  <si>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</si>
  <si>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</si>
  <si>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</si>
  <si>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</si>
  <si>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</si>
  <si>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</si>
  <si>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</si>
  <si>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</si>
  <si>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</si>
  <si>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</si>
  <si>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</si>
  <si>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</si>
  <si>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</si>
  <si>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</si>
  <si>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</si>
  <si>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</si>
  <si>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</si>
  <si>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</si>
  <si>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</si>
  <si>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</si>
  <si>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</si>
  <si>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</si>
  <si>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</si>
  <si>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</si>
  <si>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</si>
  <si>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</si>
  <si>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</si>
  <si>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</si>
  <si>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</si>
  <si>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</si>
  <si>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</si>
  <si>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</si>
  <si>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</si>
  <si>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</si>
  <si>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</si>
  <si>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</si>
  <si>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</si>
  <si>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</si>
  <si>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</si>
  <si>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</si>
  <si>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</si>
  <si>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</si>
  <si>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</si>
  <si>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</si>
  <si>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</si>
  <si>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</si>
  <si>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</si>
  <si>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</si>
  <si>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</si>
  <si>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</si>
  <si>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</si>
  <si>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</si>
  <si>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</si>
  <si>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</si>
  <si>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</si>
  <si>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</si>
  <si>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</si>
  <si>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</si>
  <si>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</si>
  <si>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</si>
  <si>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</si>
  <si>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</si>
  <si>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</si>
  <si>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</si>
  <si>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</si>
  <si>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</si>
  <si>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</si>
  <si>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</si>
  <si>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</si>
  <si>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</si>
  <si>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</si>
  <si>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</si>
  <si>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</si>
  <si>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</si>
  <si>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</si>
  <si>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</si>
  <si>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</si>
  <si>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</si>
  <si>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</si>
  <si>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</si>
  <si>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</si>
  <si>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</si>
  <si>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</si>
  <si>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</si>
  <si>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</si>
  <si>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</si>
  <si>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</si>
  <si>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</si>
  <si>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</si>
  <si>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</si>
  <si>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</si>
  <si>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</si>
  <si>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</si>
  <si>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</si>
  <si>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</si>
  <si>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</si>
  <si>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</si>
  <si>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</si>
  <si>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</si>
  <si>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</si>
  <si>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</si>
  <si>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</si>
  <si>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</si>
  <si>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</si>
  <si>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</si>
  <si>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</si>
  <si>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</si>
  <si>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</si>
  <si>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</si>
  <si>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</si>
  <si>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</si>
  <si>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</si>
  <si>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</si>
  <si>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</si>
  <si>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</si>
  <si>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</si>
  <si>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</si>
  <si>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</si>
  <si>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</si>
  <si>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</si>
  <si>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</si>
  <si>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</si>
  <si>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</si>
  <si>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</si>
  <si>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</si>
  <si>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</si>
  <si>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</si>
  <si>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</si>
  <si>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</si>
  <si>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</si>
  <si>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</si>
  <si>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</si>
  <si>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</si>
  <si>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</si>
  <si>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</si>
  <si>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</si>
  <si>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</si>
  <si>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</si>
  <si>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</si>
  <si>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</si>
  <si>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</si>
  <si>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</si>
  <si>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</si>
  <si>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</si>
  <si>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</si>
  <si>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</si>
  <si>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</si>
  <si>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</si>
  <si>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</si>
  <si>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</si>
  <si>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</si>
  <si>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</si>
  <si>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</si>
  <si>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</si>
  <si>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</si>
  <si>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</si>
  <si>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</si>
  <si>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</si>
  <si>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</si>
  <si>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</si>
  <si>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</si>
  <si>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</si>
  <si>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</si>
  <si>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</si>
  <si>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</si>
  <si>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</si>
  <si>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</si>
  <si>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</si>
  <si>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</si>
  <si>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</si>
  <si>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</si>
  <si>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</si>
  <si>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</si>
  <si>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</si>
  <si>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</si>
  <si>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</si>
  <si>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</si>
  <si>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</si>
  <si>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</si>
  <si>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</si>
  <si>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</si>
  <si>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</si>
  <si>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</si>
  <si>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</si>
  <si>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</si>
  <si>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</si>
  <si>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</si>
  <si>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</si>
  <si>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</si>
  <si>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</si>
  <si>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</si>
  <si>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</si>
  <si>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</si>
  <si>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</si>
  <si>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</si>
  <si>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</si>
  <si>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</si>
  <si>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</si>
  <si>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</si>
  <si>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</si>
  <si>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</si>
  <si>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</si>
  <si>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</si>
  <si>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</si>
  <si>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</si>
  <si>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</si>
  <si>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</si>
  <si>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</si>
  <si>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</si>
  <si>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</si>
  <si>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</si>
  <si>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</si>
  <si>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</si>
  <si>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</si>
  <si>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</si>
  <si>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</si>
  <si>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</si>
  <si>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</si>
  <si>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</si>
  <si>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</si>
  <si>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</si>
  <si>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</si>
  <si>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</si>
  <si>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</si>
  <si>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</si>
  <si>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</si>
  <si>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</si>
  <si>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</si>
  <si>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</si>
  <si>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</si>
  <si>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</si>
  <si>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</si>
  <si>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</si>
  <si>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</si>
  <si>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</si>
  <si>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</si>
  <si>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</si>
  <si>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</si>
  <si>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</si>
  <si>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</si>
  <si>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</si>
  <si>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</si>
  <si>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</si>
  <si>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</si>
  <si>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</si>
  <si>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</si>
  <si>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</si>
  <si>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</si>
  <si>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</si>
  <si>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</si>
  <si>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</si>
  <si>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</si>
  <si>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</si>
  <si>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</si>
  <si>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</si>
  <si>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</si>
  <si>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</si>
  <si>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</si>
  <si>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</si>
  <si>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</si>
  <si>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</si>
  <si>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</si>
  <si>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</si>
  <si>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</si>
  <si>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</si>
  <si>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</si>
  <si>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</si>
  <si>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</si>
  <si>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</si>
  <si>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</si>
  <si>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</si>
  <si>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</si>
  <si>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</si>
  <si>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</si>
  <si>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</si>
  <si>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</si>
  <si>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</si>
  <si>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</si>
  <si>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</si>
  <si>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</si>
  <si>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</si>
  <si>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</si>
  <si>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</si>
  <si>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</si>
  <si>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</si>
  <si>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</si>
  <si>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</si>
  <si>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</si>
  <si>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</si>
  <si>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</si>
  <si>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</si>
  <si>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</si>
  <si>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</si>
  <si>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</si>
  <si>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</si>
  <si>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</si>
  <si>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</si>
  <si>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</si>
  <si>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</si>
  <si>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</si>
  <si>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</si>
  <si>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</si>
  <si>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</si>
  <si>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</si>
  <si>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</si>
  <si>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</si>
  <si>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</si>
  <si>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</si>
  <si>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</si>
  <si>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</si>
  <si>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</si>
  <si>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</si>
  <si>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</si>
  <si>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</si>
  <si>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</si>
  <si>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</si>
  <si>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</si>
  <si>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</si>
  <si>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</si>
  <si>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</si>
  <si>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</si>
  <si>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</si>
  <si>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</si>
  <si>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</si>
  <si>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</si>
  <si>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</si>
  <si>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</si>
  <si>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</si>
  <si>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</si>
  <si>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</si>
  <si>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</si>
  <si>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</si>
  <si>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</si>
  <si>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</si>
  <si>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</si>
  <si>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</si>
  <si>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</si>
  <si>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</si>
  <si>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</si>
  <si>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</si>
  <si>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</si>
  <si>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</si>
  <si>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</si>
  <si>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</si>
  <si>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</si>
  <si>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</si>
  <si>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</si>
  <si>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</si>
  <si>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</si>
  <si>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</si>
  <si>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</si>
  <si>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</si>
  <si>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</si>
  <si>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</si>
  <si>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</si>
  <si>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</si>
  <si>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</si>
  <si>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</si>
  <si>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</si>
  <si>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</si>
  <si>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</si>
  <si>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</si>
  <si>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</si>
  <si>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</si>
  <si>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</si>
  <si>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</si>
  <si>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</si>
  <si>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</si>
  <si>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</si>
  <si>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</si>
  <si>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</si>
  <si>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</si>
  <si>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</si>
  <si>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</si>
  <si>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</si>
  <si>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</si>
  <si>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</si>
  <si>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</si>
  <si>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</si>
  <si>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</si>
  <si>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</si>
  <si>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</si>
  <si>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</si>
  <si>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</si>
  <si>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</si>
  <si>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</si>
  <si>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</si>
  <si>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</si>
  <si>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</si>
  <si>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</si>
  <si>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</si>
  <si>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</si>
  <si>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</si>
  <si>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</si>
  <si>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</si>
  <si>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</si>
  <si>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</si>
  <si>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</si>
  <si>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</si>
  <si>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</si>
  <si>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</si>
  <si>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</si>
  <si>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</si>
  <si>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</si>
  <si>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</si>
  <si>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</si>
  <si>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</si>
  <si>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</si>
  <si>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</si>
  <si>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</si>
  <si>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</si>
  <si>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</si>
  <si>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</si>
  <si>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</si>
  <si>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</si>
  <si>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</si>
  <si>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</si>
  <si>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</si>
  <si>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</si>
  <si>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</si>
  <si>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</si>
  <si>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</si>
  <si>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</si>
  <si>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</si>
  <si>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</si>
  <si>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</si>
  <si>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</si>
  <si>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</si>
  <si>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</si>
  <si>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</si>
  <si>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</si>
  <si>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</si>
  <si>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</si>
  <si>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</si>
  <si>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</si>
  <si>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</si>
  <si>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</si>
  <si>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</si>
  <si>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</si>
  <si>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</si>
  <si>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</si>
  <si>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</si>
  <si>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</si>
  <si>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</si>
  <si>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</si>
  <si>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</si>
  <si>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</si>
  <si>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</si>
  <si>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</si>
  <si>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</si>
  <si>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</si>
  <si>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</si>
  <si>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</si>
  <si>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</si>
  <si>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</si>
  <si>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</si>
  <si>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</si>
  <si>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</si>
  <si>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</si>
  <si>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</si>
  <si>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</si>
  <si>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</si>
  <si>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</si>
  <si>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</si>
  <si>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</si>
  <si>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</si>
  <si>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</si>
  <si>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</si>
  <si>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</si>
  <si>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</si>
  <si>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</si>
  <si>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</si>
  <si>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</si>
  <si>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</si>
  <si>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</si>
  <si>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</si>
  <si>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</si>
  <si>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</si>
  <si>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</si>
  <si>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</si>
  <si>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</si>
  <si>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</si>
  <si>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</si>
  <si>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</si>
  <si>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</si>
  <si>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</si>
  <si>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</si>
  <si>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</si>
  <si>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</si>
  <si>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</si>
  <si>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</si>
  <si>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</si>
  <si>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</si>
  <si>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</si>
  <si>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</si>
  <si>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</si>
  <si>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</si>
  <si>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</si>
  <si>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</si>
  <si>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</si>
  <si>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</si>
  <si>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</si>
  <si>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</si>
  <si>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</si>
  <si>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</si>
  <si>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</si>
  <si>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</si>
  <si>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</si>
  <si>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</si>
  <si>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</si>
  <si>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</si>
  <si>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</si>
  <si>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</si>
  <si>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</si>
  <si>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</si>
  <si>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</si>
  <si>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</si>
  <si>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</si>
  <si>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</si>
  <si>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</si>
  <si>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</si>
  <si>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</si>
  <si>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</si>
  <si>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</si>
  <si>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</si>
  <si>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</si>
  <si>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</si>
  <si>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</si>
  <si>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</si>
  <si>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</si>
  <si>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</si>
  <si>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</si>
  <si>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</si>
  <si>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</si>
  <si>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</si>
  <si>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</si>
  <si>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</si>
  <si>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</si>
  <si>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</si>
  <si>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</si>
  <si>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</si>
  <si>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</si>
  <si>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</si>
  <si>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</si>
  <si>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</si>
  <si>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</si>
  <si>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</si>
  <si>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</si>
  <si>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</si>
  <si>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</si>
  <si>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</si>
  <si>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</si>
  <si>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</si>
  <si>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</si>
  <si>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</si>
  <si>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</si>
  <si>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</si>
  <si>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</si>
  <si>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</si>
  <si>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</si>
  <si>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</si>
  <si>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</si>
  <si>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</si>
  <si>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</si>
  <si>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</si>
  <si>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</si>
  <si>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</si>
  <si>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</si>
  <si>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</si>
  <si>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</si>
  <si>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</si>
  <si>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</si>
  <si>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</si>
  <si>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</si>
  <si>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</si>
  <si>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</si>
  <si>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</si>
  <si>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</si>
  <si>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</si>
  <si>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</si>
  <si>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</si>
  <si>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</si>
  <si>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</si>
  <si>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</si>
  <si>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</si>
  <si>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</si>
  <si>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</si>
  <si>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</si>
  <si>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</si>
  <si>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</si>
  <si>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</si>
  <si>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</si>
  <si>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</si>
  <si>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</si>
  <si>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</si>
  <si>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</si>
  <si>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</si>
  <si>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</si>
  <si>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</si>
  <si>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</si>
  <si>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</si>
  <si>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</si>
  <si>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</si>
  <si>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</si>
  <si>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</si>
  <si>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</si>
  <si>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</si>
  <si>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</si>
  <si>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</si>
  <si>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</si>
  <si>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</si>
  <si>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</si>
  <si>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</si>
  <si>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</si>
  <si>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</si>
  <si>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</si>
  <si>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</si>
  <si>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</si>
  <si>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</si>
  <si>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</si>
  <si>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</si>
  <si>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</si>
  <si>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</si>
  <si>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</si>
  <si>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</si>
  <si>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</si>
  <si>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</si>
  <si>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</si>
  <si>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</si>
  <si>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</si>
  <si>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</si>
  <si>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</si>
  <si>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</si>
  <si>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</si>
  <si>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</si>
  <si>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</si>
  <si>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</si>
  <si>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</si>
  <si>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</si>
  <si>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</si>
  <si>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</si>
  <si>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</si>
  <si>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</si>
  <si>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</si>
  <si>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</si>
  <si>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</si>
  <si>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</si>
  <si>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</si>
  <si>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</si>
  <si>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</si>
  <si>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</si>
  <si>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</si>
  <si>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</si>
  <si>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</si>
  <si>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</si>
  <si>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</si>
  <si>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</si>
  <si>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</si>
  <si>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</si>
  <si>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</si>
  <si>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</si>
  <si>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</si>
  <si>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</si>
  <si>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</si>
  <si>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</si>
  <si>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</si>
  <si>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</si>
  <si>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</si>
  <si>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</si>
  <si>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</si>
  <si>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</si>
  <si>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</si>
  <si>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</si>
  <si>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</si>
  <si>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</si>
  <si>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</si>
  <si>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</si>
  <si>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</si>
  <si>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</si>
  <si>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</si>
  <si>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</si>
  <si>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</si>
  <si>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</si>
  <si>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</si>
  <si>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</si>
  <si>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</si>
  <si>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</si>
  <si>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</si>
  <si>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</si>
  <si>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</si>
  <si>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</si>
  <si>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</si>
  <si>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</si>
  <si>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</si>
  <si>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</si>
  <si>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</si>
  <si>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</si>
  <si>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</si>
  <si>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</si>
  <si>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</si>
  <si>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</si>
  <si>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</si>
  <si>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</si>
  <si>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</si>
  <si>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</si>
  <si>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</si>
  <si>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</si>
  <si>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</si>
  <si>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</si>
  <si>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</si>
  <si>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</si>
  <si>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</si>
  <si>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</si>
  <si>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</si>
  <si>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</si>
  <si>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</si>
  <si>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</si>
  <si>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</si>
  <si>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</si>
  <si>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</si>
  <si>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</si>
  <si>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</si>
  <si>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</si>
  <si>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</si>
  <si>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</si>
  <si>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</si>
  <si>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</si>
  <si>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</si>
  <si>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</si>
  <si>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</si>
  <si>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</si>
  <si>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</si>
  <si>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</si>
  <si>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</si>
  <si>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</si>
  <si>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</si>
  <si>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</si>
  <si>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</si>
  <si>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</si>
  <si>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</si>
  <si>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</si>
  <si>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</si>
  <si>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</si>
  <si>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</si>
  <si>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</si>
  <si>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</si>
  <si>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</si>
  <si>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</si>
  <si>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</si>
  <si>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</si>
  <si>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</si>
  <si>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</si>
  <si>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</si>
  <si>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</si>
  <si>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</si>
  <si>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</si>
  <si>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</si>
  <si>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</si>
  <si>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</si>
  <si>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</si>
  <si>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</si>
  <si>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</si>
  <si>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</si>
  <si>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</si>
  <si>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</si>
  <si>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</si>
  <si>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</si>
  <si>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</si>
  <si>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</si>
  <si>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</si>
  <si>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</si>
  <si>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</si>
  <si>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</si>
  <si>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</si>
  <si>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</si>
  <si>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</si>
  <si>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</si>
  <si>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</si>
  <si>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</si>
  <si>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</si>
  <si>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</si>
  <si>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</si>
  <si>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</si>
  <si>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</si>
  <si>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</si>
  <si>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</si>
  <si>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</si>
  <si>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</si>
  <si>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</si>
  <si>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</si>
  <si>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</si>
  <si>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</si>
  <si>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</si>
  <si>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</si>
  <si>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</si>
  <si>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</si>
  <si>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</si>
  <si>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</si>
  <si>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</si>
  <si>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</si>
  <si>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</si>
  <si>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</si>
  <si>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</si>
  <si>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</si>
  <si>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</si>
  <si>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</si>
  <si>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</si>
  <si>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</si>
  <si>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</si>
  <si>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</si>
  <si>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</si>
  <si>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</si>
  <si>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</si>
  <si>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</si>
  <si>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</si>
  <si>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</si>
  <si>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</si>
  <si>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</si>
  <si>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</si>
  <si>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</si>
  <si>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</si>
  <si>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</si>
  <si>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</si>
  <si>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</si>
  <si>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</si>
  <si>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</si>
  <si>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</si>
  <si>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</si>
  <si>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</si>
  <si>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</si>
  <si>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</si>
  <si>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</si>
  <si>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</si>
  <si>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</si>
  <si>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</si>
  <si>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</si>
  <si>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</si>
  <si>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</si>
  <si>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</si>
  <si>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</si>
  <si>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</si>
  <si>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</si>
  <si>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</si>
  <si>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</si>
  <si>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</si>
  <si>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</si>
  <si>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</si>
  <si>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</si>
  <si>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</si>
  <si>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</si>
  <si>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</si>
  <si>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</si>
  <si>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</si>
  <si>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</si>
  <si>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</si>
  <si>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</si>
  <si>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</si>
  <si>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</si>
  <si>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</si>
  <si>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</si>
  <si>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</si>
  <si>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</si>
  <si>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</si>
  <si>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</si>
  <si>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</si>
  <si>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</si>
  <si>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</si>
  <si>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</si>
  <si>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</si>
  <si>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</si>
  <si>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</si>
  <si>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</si>
  <si>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</si>
  <si>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</si>
  <si>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</si>
  <si>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</si>
  <si>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</si>
  <si>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</si>
  <si>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</si>
  <si>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</si>
  <si>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</si>
  <si>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</si>
  <si>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</si>
  <si>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</si>
  <si>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</si>
  <si>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</si>
  <si>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</si>
  <si>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</si>
  <si>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</si>
  <si>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</si>
  <si>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</si>
  <si>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</si>
  <si>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</si>
  <si>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</si>
  <si>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</si>
  <si>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</si>
  <si>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</si>
  <si>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</si>
  <si>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</si>
  <si>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</si>
  <si>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</si>
  <si>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</si>
  <si>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</si>
  <si>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</si>
  <si>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</si>
  <si>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</si>
  <si>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</si>
  <si>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</si>
  <si>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</si>
  <si>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</si>
  <si>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</si>
  <si>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</si>
  <si>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</si>
  <si>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</si>
  <si>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</si>
  <si>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</si>
  <si>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</si>
  <si>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</si>
  <si>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</si>
  <si>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</si>
  <si>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</si>
  <si>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</si>
  <si>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</si>
  <si>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</si>
  <si>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</si>
  <si>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</si>
  <si>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</si>
  <si>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</si>
  <si>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</si>
  <si>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</si>
  <si>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</si>
  <si>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</si>
  <si>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</si>
  <si>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</si>
  <si>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</si>
  <si>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</si>
  <si>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</si>
  <si>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</si>
  <si>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</si>
  <si>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</si>
  <si>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</si>
  <si>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</si>
  <si>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</si>
  <si>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</si>
  <si>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</si>
  <si>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</si>
  <si>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</si>
  <si>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</si>
  <si>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</si>
  <si>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</si>
  <si>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</si>
  <si>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</si>
  <si>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</si>
  <si>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</si>
  <si>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</si>
  <si>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</si>
  <si>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</si>
  <si>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</si>
  <si>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</si>
  <si>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</si>
  <si>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</si>
  <si>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</si>
  <si>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</si>
  <si>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</si>
  <si>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</si>
  <si>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</si>
  <si>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</si>
  <si>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</si>
  <si>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</si>
  <si>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</si>
  <si>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</si>
  <si>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</si>
  <si>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</si>
  <si>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</si>
  <si>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</si>
  <si>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</si>
  <si>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</si>
  <si>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</si>
  <si>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</si>
  <si>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</si>
  <si>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</si>
  <si>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</si>
  <si>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</si>
  <si>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</si>
  <si>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</si>
  <si>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</si>
  <si>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</si>
  <si>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</si>
  <si>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</si>
  <si>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</si>
  <si>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</si>
  <si>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</si>
  <si>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</si>
  <si>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</si>
  <si>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</si>
  <si>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</si>
  <si>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</si>
  <si>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</si>
  <si>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</si>
  <si>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</si>
  <si>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</si>
  <si>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</si>
  <si>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</si>
  <si>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</si>
  <si>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</si>
  <si>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</si>
  <si>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</si>
  <si>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</si>
  <si>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</si>
  <si>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</si>
  <si>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</si>
  <si>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</si>
  <si>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</si>
  <si>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</si>
  <si>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</si>
  <si>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</si>
  <si>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</si>
  <si>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</si>
  <si>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</si>
  <si>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</si>
  <si>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</si>
  <si>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</si>
  <si>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</si>
  <si>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</si>
  <si>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</si>
  <si>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</si>
  <si>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</si>
  <si>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</si>
  <si>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</si>
  <si>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</si>
  <si>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</si>
  <si>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</si>
  <si>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</si>
  <si>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</si>
  <si>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</si>
  <si>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</si>
  <si>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</si>
  <si>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</si>
  <si>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</si>
  <si>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</si>
  <si>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</si>
  <si>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</si>
  <si>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</si>
  <si>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</si>
  <si>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</si>
  <si>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</si>
  <si>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</si>
  <si>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</si>
  <si>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</si>
  <si>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</si>
  <si>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</si>
  <si>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</si>
  <si>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</si>
  <si>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</si>
  <si>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</si>
  <si>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</si>
  <si>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</si>
  <si>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</si>
  <si>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</si>
  <si>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</si>
  <si>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</si>
  <si>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</si>
  <si>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</si>
  <si>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</si>
  <si>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</si>
  <si>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</si>
  <si>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</si>
  <si>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</si>
  <si>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</si>
  <si>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</si>
  <si>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</si>
  <si>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</si>
  <si>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</si>
  <si>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</si>
  <si>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</si>
  <si>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</si>
  <si>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</si>
  <si>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</si>
  <si>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</si>
  <si>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</si>
  <si>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</si>
  <si>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</si>
  <si>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</si>
  <si>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</si>
  <si>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</si>
  <si>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</si>
  <si>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</si>
  <si>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</si>
  <si>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</si>
  <si>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</si>
  <si>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</si>
  <si>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</si>
  <si>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</si>
  <si>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</si>
  <si>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</si>
  <si>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</si>
  <si>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</si>
  <si>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</si>
  <si>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</si>
  <si>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</si>
  <si>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</si>
  <si>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</si>
  <si>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</si>
  <si>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</si>
  <si>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</si>
  <si>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</si>
  <si>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</si>
  <si>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</si>
  <si>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</si>
  <si>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</si>
  <si>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</si>
  <si>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</si>
  <si>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</si>
  <si>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</si>
  <si>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</si>
  <si>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</si>
  <si>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</si>
  <si>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</si>
  <si>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</si>
  <si>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</si>
  <si>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</si>
  <si>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</si>
  <si>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</si>
  <si>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</si>
  <si>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</si>
  <si>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</si>
  <si>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</si>
  <si>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</si>
  <si>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</si>
  <si>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</si>
  <si>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</si>
  <si>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</si>
  <si>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</si>
  <si>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</si>
  <si>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</si>
  <si>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</si>
  <si>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</si>
  <si>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</si>
  <si>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</si>
  <si>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</si>
  <si>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</si>
  <si>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</si>
  <si>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</si>
  <si>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</si>
  <si>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</si>
  <si>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</si>
  <si>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</si>
  <si>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</si>
  <si>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</si>
  <si>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</si>
  <si>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</si>
  <si>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</si>
  <si>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</si>
  <si>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</si>
  <si>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</si>
  <si>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</si>
  <si>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</si>
  <si>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</si>
  <si>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</si>
  <si>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</si>
  <si>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</si>
  <si>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</si>
  <si>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</si>
  <si>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</si>
  <si>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</si>
  <si>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</si>
  <si>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</si>
  <si>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</si>
  <si>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</si>
  <si>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</si>
  <si>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</si>
  <si>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</si>
  <si>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</si>
  <si>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</si>
  <si>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</si>
  <si>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</si>
  <si>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</si>
  <si>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</si>
  <si>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</si>
  <si>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</si>
  <si>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</si>
  <si>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</si>
  <si>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</si>
  <si>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</si>
  <si>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</si>
  <si>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</si>
  <si>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</si>
  <si>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</si>
  <si>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</si>
  <si>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</si>
  <si>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</si>
  <si>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</si>
  <si>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</si>
  <si>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</si>
  <si>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</si>
  <si>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</si>
  <si>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</si>
  <si>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</si>
  <si>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</si>
  <si>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</si>
  <si>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</si>
  <si>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</si>
  <si>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</si>
  <si>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</si>
  <si>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</si>
  <si>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</si>
  <si>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</si>
  <si>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</si>
  <si>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</si>
  <si>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</si>
  <si>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</si>
  <si>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</si>
  <si>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</si>
  <si>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</si>
  <si>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</si>
  <si>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</si>
  <si>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</si>
  <si>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</si>
  <si>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</si>
  <si>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</si>
  <si>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</si>
  <si>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</si>
  <si>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</si>
  <si>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</si>
  <si>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</si>
  <si>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</si>
  <si>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</si>
  <si>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</si>
  <si>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</si>
  <si>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</si>
  <si>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</si>
  <si>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</si>
  <si>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</si>
  <si>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</si>
  <si>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</si>
  <si>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</si>
  <si>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</si>
  <si>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</si>
  <si>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</si>
  <si>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</si>
  <si>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</si>
  <si>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</si>
  <si>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</si>
  <si>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</si>
  <si>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</si>
  <si>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</si>
  <si>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</si>
  <si>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</si>
  <si>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</si>
  <si>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</si>
  <si>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</si>
  <si>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</si>
  <si>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</si>
  <si>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</si>
  <si>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</si>
  <si>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</si>
  <si>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</si>
  <si>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</si>
  <si>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</si>
  <si>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</si>
  <si>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</si>
  <si>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</si>
  <si>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</si>
  <si>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</si>
  <si>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</si>
  <si>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</si>
  <si>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</si>
  <si>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</si>
  <si>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</si>
  <si>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</si>
  <si>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</si>
  <si>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</si>
  <si>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</si>
  <si>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</si>
  <si>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</si>
  <si>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</si>
  <si>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</si>
  <si>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</si>
  <si>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</si>
  <si>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</si>
  <si>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</si>
  <si>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</si>
  <si>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</si>
  <si>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</si>
  <si>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</si>
  <si>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</si>
  <si>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</si>
  <si>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</si>
  <si>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</si>
  <si>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</si>
  <si>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</si>
  <si>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</si>
  <si>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</si>
  <si>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</si>
  <si>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</si>
  <si>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</si>
  <si>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</si>
  <si>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</si>
  <si>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</si>
  <si>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</si>
  <si>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</si>
  <si>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</si>
  <si>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</si>
  <si>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</si>
  <si>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</si>
  <si>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</si>
  <si>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</si>
  <si>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</si>
  <si>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</si>
  <si>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</si>
  <si>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</si>
  <si>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</si>
  <si>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</si>
  <si>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</si>
  <si>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</si>
  <si>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</si>
  <si>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</si>
  <si>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</si>
  <si>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</si>
  <si>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</si>
  <si>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</si>
  <si>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</si>
  <si>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</si>
  <si>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</si>
  <si>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</si>
  <si>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</si>
  <si>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</si>
  <si>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</si>
  <si>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</si>
  <si>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</si>
  <si>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</si>
  <si>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</si>
  <si>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</si>
  <si>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</si>
  <si>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</si>
  <si>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</si>
  <si>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</si>
  <si>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</si>
  <si>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</si>
  <si>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</si>
  <si>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</si>
  <si>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</si>
  <si>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</si>
  <si>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</si>
  <si>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</si>
  <si>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</si>
  <si>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</si>
  <si>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</si>
  <si>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</si>
  <si>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</si>
  <si>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</si>
  <si>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</si>
  <si>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</si>
  <si>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</si>
  <si>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</si>
  <si>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</si>
  <si>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</si>
  <si>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</si>
  <si>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</si>
  <si>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</si>
  <si>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</si>
  <si>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</si>
  <si>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</si>
  <si>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</si>
  <si>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</si>
  <si>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</si>
  <si>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</si>
  <si>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</si>
  <si>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</si>
  <si>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</si>
  <si>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</si>
  <si>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</si>
  <si>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</si>
  <si>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</si>
  <si>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</si>
  <si>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</si>
  <si>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</si>
  <si>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</si>
  <si>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</si>
  <si>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</si>
  <si>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</si>
  <si>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</si>
  <si>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</si>
  <si>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</si>
  <si>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</si>
  <si>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</si>
  <si>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</si>
  <si>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</si>
  <si>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</si>
  <si>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</si>
  <si>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</si>
  <si>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</si>
  <si>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</si>
  <si>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</si>
  <si>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</si>
  <si>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</si>
  <si>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</si>
  <si>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</si>
  <si>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</si>
  <si>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</si>
  <si>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</si>
  <si>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</si>
  <si>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</si>
  <si>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</si>
  <si>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</si>
  <si>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</si>
  <si>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</si>
  <si>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</si>
  <si>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</si>
  <si>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</si>
  <si>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</si>
  <si>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</si>
  <si>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</si>
  <si>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</si>
  <si>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</si>
  <si>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</si>
  <si>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</si>
  <si>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</si>
  <si>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</si>
  <si>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</si>
  <si>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</si>
  <si>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</si>
  <si>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</si>
  <si>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</si>
  <si>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</si>
  <si>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</si>
  <si>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</si>
  <si>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</si>
  <si>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</si>
  <si>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</si>
  <si>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</si>
  <si>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</si>
  <si>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</si>
  <si>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</si>
  <si>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</si>
  <si>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</si>
  <si>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</si>
  <si>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</si>
  <si>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</si>
  <si>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</si>
  <si>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</si>
  <si>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</si>
  <si>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</si>
  <si>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</si>
  <si>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</si>
  <si>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</si>
  <si>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</si>
  <si>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</si>
  <si>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</si>
  <si>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</si>
  <si>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</si>
  <si>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</si>
  <si>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</si>
  <si>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</si>
  <si>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</si>
  <si>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</si>
  <si>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</si>
  <si>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</si>
  <si>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</si>
  <si>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</si>
  <si>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</si>
  <si>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</si>
  <si>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</si>
  <si>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</si>
  <si>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</si>
  <si>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</si>
  <si>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</si>
  <si>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</si>
  <si>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</si>
  <si>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</si>
  <si>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</si>
  <si>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</si>
  <si>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</si>
  <si>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</si>
  <si>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</si>
  <si>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</si>
  <si>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</si>
  <si>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</si>
  <si>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</si>
  <si>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</si>
  <si>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</si>
  <si>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</si>
  <si>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</si>
  <si>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</si>
  <si>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</si>
  <si>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</si>
  <si>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</si>
  <si>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</si>
  <si>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</si>
  <si>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</si>
  <si>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</si>
  <si>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</si>
  <si>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</si>
  <si>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</si>
  <si>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</si>
  <si>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</si>
  <si>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</si>
  <si>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</si>
  <si>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</si>
  <si>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</si>
  <si>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</si>
  <si>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</si>
  <si>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</si>
  <si>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</si>
  <si>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</si>
  <si>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</si>
  <si>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</si>
  <si>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</si>
  <si>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</si>
  <si>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</si>
  <si>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</si>
  <si>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</si>
  <si>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</si>
  <si>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</si>
  <si>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</si>
  <si>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</si>
  <si>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</si>
  <si>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</si>
  <si>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</si>
  <si>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</si>
  <si>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</si>
  <si>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</si>
  <si>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</si>
  <si>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</si>
  <si>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</si>
  <si>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</si>
  <si>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</si>
  <si>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</si>
  <si>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</si>
  <si>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</si>
  <si>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</si>
  <si>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</si>
  <si>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</si>
  <si>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</si>
  <si>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</si>
  <si>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</si>
  <si>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</si>
  <si>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</si>
  <si>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</si>
  <si>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</si>
  <si>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</si>
  <si>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</si>
  <si>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</si>
  <si>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</si>
  <si>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</si>
  <si>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</si>
  <si>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</si>
  <si>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</si>
  <si>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</si>
  <si>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</si>
  <si>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</si>
  <si>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</si>
  <si>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</si>
  <si>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</si>
  <si>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</si>
  <si>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</si>
  <si>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</si>
  <si>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</si>
  <si>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</si>
  <si>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</si>
  <si>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</si>
  <si>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</si>
  <si>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</si>
  <si>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</si>
  <si>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</si>
  <si>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</si>
  <si>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</si>
  <si>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</si>
  <si>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</si>
  <si>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</si>
  <si>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</si>
  <si>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</si>
  <si>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</si>
  <si>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</si>
  <si>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</si>
  <si>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</si>
  <si>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</si>
  <si>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</si>
  <si>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</si>
  <si>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</si>
  <si>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</si>
  <si>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</si>
  <si>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</si>
  <si>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</si>
  <si>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</si>
  <si>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</si>
  <si>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</si>
  <si>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</si>
  <si>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</si>
  <si>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</si>
  <si>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</si>
  <si>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</si>
  <si>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</si>
  <si>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</si>
  <si>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</si>
  <si>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</si>
  <si>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</si>
  <si>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</si>
  <si>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</si>
  <si>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</si>
  <si>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</si>
  <si>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</si>
  <si>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</si>
  <si>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</si>
  <si>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</si>
  <si>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</si>
  <si>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</si>
  <si>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</si>
  <si>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</si>
  <si>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</si>
  <si>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</si>
  <si>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</si>
  <si>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</si>
  <si>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</si>
  <si>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</si>
  <si>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</si>
  <si>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</si>
  <si>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</si>
  <si>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</si>
  <si>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</si>
  <si>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</si>
  <si>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</si>
  <si>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</si>
  <si>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</si>
  <si>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</si>
  <si>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</si>
  <si>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</si>
  <si>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</si>
  <si>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</si>
  <si>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</si>
  <si>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</si>
  <si>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</si>
  <si>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</si>
  <si>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</si>
  <si>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</si>
  <si>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</si>
  <si>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</si>
  <si>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</si>
  <si>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</si>
  <si>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</si>
  <si>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</si>
  <si>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</si>
  <si>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</si>
  <si>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</si>
  <si>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</si>
  <si>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</si>
  <si>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</si>
  <si>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</si>
  <si>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</si>
  <si>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</si>
  <si>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</si>
  <si>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</si>
  <si>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</si>
  <si>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</si>
  <si>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</si>
  <si>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</si>
  <si>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</si>
  <si>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</si>
  <si>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</si>
  <si>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</si>
  <si>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</si>
  <si>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</si>
  <si>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</si>
  <si>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</si>
  <si>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</si>
  <si>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</si>
  <si>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</si>
  <si>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</si>
  <si>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</si>
  <si>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</si>
  <si>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</si>
  <si>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</si>
  <si>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</si>
  <si>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</si>
  <si>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</si>
  <si>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</si>
  <si>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</si>
  <si>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</si>
  <si>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</si>
  <si>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</si>
  <si>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</si>
  <si>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</si>
  <si>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</si>
  <si>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</si>
  <si>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</si>
  <si>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</si>
  <si>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</si>
  <si>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</si>
  <si>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</si>
  <si>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</si>
  <si>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</si>
  <si>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</si>
  <si>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</si>
  <si>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</si>
  <si>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</si>
  <si>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</si>
  <si>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</si>
  <si>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</si>
  <si>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</si>
  <si>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</si>
  <si>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</si>
  <si>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</si>
  <si>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</si>
  <si>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</si>
  <si>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</si>
  <si>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</si>
  <si>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</si>
  <si>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</si>
  <si>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</si>
  <si>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</si>
  <si>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</si>
  <si>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</si>
  <si>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</si>
  <si>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</si>
  <si>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</si>
  <si>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</si>
  <si>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</si>
  <si>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</si>
  <si>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</si>
  <si>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</si>
  <si>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</si>
  <si>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</si>
  <si>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</si>
  <si>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</si>
  <si>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</si>
  <si>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</si>
  <si>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</si>
  <si>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</si>
  <si>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</si>
  <si>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</si>
  <si>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</si>
  <si>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</si>
  <si>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</si>
  <si>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</si>
  <si>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</si>
  <si>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</si>
  <si>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</si>
  <si>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</si>
  <si>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</si>
  <si>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</si>
  <si>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</si>
  <si>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</si>
  <si>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</si>
  <si>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</si>
  <si>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</si>
  <si>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</si>
  <si>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</si>
  <si>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</si>
  <si>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</si>
  <si>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</si>
  <si>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</si>
  <si>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</si>
  <si>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</si>
  <si>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</si>
  <si>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</si>
  <si>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</si>
  <si>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</si>
  <si>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</si>
  <si>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</si>
  <si>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</si>
  <si>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</si>
  <si>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</si>
  <si>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</si>
  <si>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</si>
  <si>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</si>
  <si>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</si>
  <si>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</si>
  <si>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</si>
  <si>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</si>
  <si>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</si>
  <si>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</si>
  <si>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</si>
  <si>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</si>
  <si>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</si>
  <si>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</si>
  <si>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</si>
  <si>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</si>
  <si>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</si>
  <si>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</si>
  <si>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</si>
  <si>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</si>
  <si>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</si>
  <si>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</si>
  <si>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</si>
  <si>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</si>
  <si>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</si>
  <si>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</si>
  <si>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</si>
  <si>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</si>
  <si>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</si>
  <si>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</si>
  <si>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</si>
  <si>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</si>
  <si>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</si>
  <si>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</si>
  <si>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</si>
  <si>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</si>
  <si>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</si>
  <si>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</si>
  <si>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</si>
  <si>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</si>
  <si>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</si>
  <si>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</si>
  <si>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</si>
  <si>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</si>
  <si>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</si>
  <si>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</si>
  <si>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</si>
  <si>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</si>
  <si>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</si>
  <si>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</si>
  <si>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</si>
  <si>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</si>
  <si>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</si>
  <si>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</si>
  <si>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</si>
  <si>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</si>
  <si>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</si>
  <si>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</si>
  <si>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</si>
  <si>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</si>
  <si>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</si>
  <si>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</si>
  <si>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</si>
  <si>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</si>
  <si>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</si>
  <si>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</si>
  <si>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</si>
  <si>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</si>
  <si>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</si>
  <si>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</si>
  <si>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</si>
  <si>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</si>
  <si>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</si>
  <si>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</si>
  <si>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</si>
  <si>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</si>
  <si>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</si>
  <si>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</si>
  <si>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</si>
  <si>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</si>
  <si>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</si>
  <si>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</si>
  <si>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</si>
  <si>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</si>
  <si>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</si>
  <si>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</si>
  <si>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</si>
  <si>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</si>
  <si>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</si>
  <si>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</si>
  <si>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</si>
  <si>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</si>
  <si>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</si>
  <si>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</si>
  <si>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</si>
  <si>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</si>
  <si>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</si>
  <si>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</si>
  <si>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</si>
  <si>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</si>
  <si>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</si>
  <si>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</si>
  <si>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</si>
  <si>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</si>
  <si>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</si>
  <si>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</si>
  <si>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</si>
  <si>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</si>
  <si>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</si>
  <si>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</si>
  <si>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</si>
  <si>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</si>
  <si>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</si>
  <si>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</si>
  <si>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</si>
  <si>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</si>
  <si>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</si>
  <si>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</si>
  <si>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</si>
  <si>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</si>
  <si>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</si>
  <si>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</si>
  <si>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</si>
  <si>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</si>
  <si>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</si>
  <si>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</si>
  <si>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</si>
  <si>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</si>
  <si>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</si>
  <si>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</si>
  <si>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</si>
  <si>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</si>
  <si>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</si>
  <si>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</si>
  <si>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</si>
  <si>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</si>
  <si>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</si>
  <si>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</si>
  <si>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</si>
  <si>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</si>
  <si>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</si>
  <si>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</si>
  <si>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</si>
  <si>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</si>
  <si>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</si>
  <si>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</si>
  <si>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</si>
  <si>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</si>
  <si>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</si>
  <si>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</si>
  <si>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</si>
  <si>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</si>
  <si>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</si>
  <si>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</si>
  <si>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</si>
  <si>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</si>
  <si>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</si>
  <si>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</si>
  <si>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</si>
  <si>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</si>
  <si>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</si>
  <si>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</si>
  <si>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</si>
  <si>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</si>
  <si>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</si>
  <si>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</si>
  <si>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</si>
  <si>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</si>
  <si>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</si>
  <si>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</si>
  <si>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</si>
  <si>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</si>
  <si>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</si>
  <si>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</si>
  <si>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</si>
  <si>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</si>
  <si>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</si>
  <si>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</si>
  <si>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</si>
  <si>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</si>
  <si>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</si>
  <si>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</si>
  <si>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</si>
  <si>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</si>
  <si>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</si>
  <si>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</si>
  <si>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</si>
  <si>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</si>
  <si>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</si>
  <si>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</si>
  <si>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</si>
  <si>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</si>
  <si>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</si>
  <si>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</si>
  <si>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</si>
  <si>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</si>
  <si>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</si>
  <si>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</si>
  <si>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</si>
  <si>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</si>
  <si>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</si>
  <si>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</si>
  <si>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</si>
  <si>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</si>
  <si>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</si>
  <si>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</si>
  <si>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</si>
  <si>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</si>
  <si>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</si>
  <si>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</si>
  <si>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</si>
  <si>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</si>
  <si>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</si>
  <si>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</si>
  <si>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</si>
  <si>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</si>
  <si>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</si>
  <si>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</si>
  <si>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</si>
  <si>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</si>
  <si>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</si>
  <si>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</si>
  <si>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</si>
  <si>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</si>
  <si>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</si>
  <si>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</si>
  <si>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</si>
  <si>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</si>
  <si>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</si>
  <si>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</si>
  <si>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</si>
  <si>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</si>
  <si>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</si>
  <si>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</si>
  <si>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</si>
  <si>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</si>
  <si>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</si>
  <si>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</si>
  <si>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</si>
  <si>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</si>
  <si>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</si>
  <si>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</si>
  <si>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</si>
  <si>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</si>
  <si>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</si>
  <si>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</si>
  <si>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</si>
  <si>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</si>
  <si>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</si>
  <si>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</si>
  <si>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</si>
  <si>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</si>
  <si>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</si>
  <si>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</si>
  <si>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</si>
  <si>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</si>
  <si>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</si>
  <si>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</si>
  <si>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</si>
  <si>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</si>
  <si>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</si>
  <si>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</si>
  <si>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</si>
  <si>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</si>
  <si>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</si>
  <si>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</si>
  <si>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</si>
  <si>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</si>
  <si>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</si>
  <si>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</si>
  <si>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</si>
  <si>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</si>
  <si>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</si>
  <si>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</si>
  <si>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</si>
  <si>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</si>
  <si>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</si>
  <si>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</si>
  <si>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</si>
  <si>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</si>
  <si>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</si>
  <si>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</si>
  <si>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</si>
  <si>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</si>
  <si>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</si>
  <si>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</si>
  <si>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</si>
  <si>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</si>
  <si>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</si>
  <si>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</si>
  <si>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</si>
  <si>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</si>
  <si>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</si>
  <si>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</si>
  <si>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</si>
  <si>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</si>
  <si>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</si>
  <si>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</si>
  <si>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</si>
  <si>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</si>
  <si>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</si>
  <si>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</si>
  <si>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</si>
  <si>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</si>
  <si>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</si>
  <si>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</si>
  <si>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</si>
  <si>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</si>
  <si>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</si>
  <si>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</si>
  <si>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</si>
  <si>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</si>
  <si>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</si>
  <si>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</si>
  <si>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</si>
  <si>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</si>
  <si>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</si>
  <si>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</si>
  <si>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</si>
  <si>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</si>
  <si>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</si>
  <si>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</si>
  <si>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</si>
  <si>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</si>
  <si>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</si>
  <si>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</si>
  <si>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</si>
  <si>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</si>
  <si>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</si>
  <si>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</si>
  <si>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</si>
  <si>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</si>
  <si>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</si>
  <si>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</si>
  <si>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</si>
  <si>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</si>
  <si>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</si>
  <si>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</si>
  <si>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</si>
  <si>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</si>
  <si>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</si>
  <si>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</si>
  <si>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</si>
  <si>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</si>
  <si>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</si>
  <si>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</si>
  <si>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</si>
  <si>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</si>
  <si>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</si>
  <si>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</si>
  <si>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</si>
  <si>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</si>
  <si>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</si>
  <si>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</si>
  <si>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</si>
  <si>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</si>
  <si>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</si>
  <si>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</si>
  <si>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</si>
  <si>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</si>
  <si>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</si>
  <si>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</si>
  <si>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</si>
  <si>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</si>
  <si>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</si>
  <si>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</si>
  <si>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</si>
  <si>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</si>
  <si>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</si>
  <si>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</si>
  <si>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</si>
  <si>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</si>
  <si>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</si>
  <si>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</si>
  <si>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</si>
  <si>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</si>
  <si>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</si>
  <si>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</si>
  <si>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</si>
  <si>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</si>
  <si>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</si>
  <si>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</si>
  <si>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</si>
  <si>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</si>
  <si>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</si>
  <si>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</si>
  <si>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</si>
  <si>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</si>
  <si>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</si>
  <si>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</si>
  <si>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</si>
  <si>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</si>
  <si>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</si>
  <si>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</si>
  <si>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</si>
  <si>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</si>
  <si>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</si>
  <si>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</si>
  <si>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</si>
  <si>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</si>
  <si>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</si>
  <si>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</si>
  <si>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</si>
  <si>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</si>
  <si>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</si>
  <si>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</si>
  <si>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</si>
  <si>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</si>
  <si>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</si>
  <si>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</si>
  <si>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</si>
  <si>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</si>
  <si>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</si>
  <si>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</si>
  <si>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</si>
  <si>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</si>
  <si>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</si>
  <si>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</si>
  <si>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</si>
  <si>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</si>
  <si>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</si>
  <si>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</si>
  <si>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</si>
  <si>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</si>
  <si>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</si>
  <si>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</si>
  <si>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</si>
  <si>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</si>
  <si>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</si>
  <si>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</si>
  <si>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</si>
  <si>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</si>
  <si>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</si>
  <si>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</si>
  <si>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</si>
  <si>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</si>
  <si>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</si>
  <si>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</si>
  <si>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</si>
  <si>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</si>
  <si>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</si>
  <si>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</si>
  <si>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</si>
  <si>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</si>
  <si>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</si>
  <si>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</si>
  <si>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</si>
  <si>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</si>
  <si>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</si>
  <si>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</si>
  <si>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</si>
  <si>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</si>
  <si>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</si>
  <si>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</si>
  <si>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</si>
  <si>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</si>
  <si>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</si>
  <si>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</si>
  <si>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</si>
  <si>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</si>
  <si>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</si>
  <si>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</si>
  <si>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</si>
  <si>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</si>
  <si>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</si>
  <si>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</si>
  <si>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</si>
  <si>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</si>
  <si>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</si>
  <si>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</si>
  <si>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</si>
  <si>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</si>
  <si>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</si>
  <si>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</si>
  <si>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</si>
  <si>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</si>
  <si>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</si>
  <si>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</si>
  <si>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</si>
  <si>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</si>
  <si>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</si>
  <si>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</si>
  <si>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</si>
  <si>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</si>
  <si>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</si>
  <si>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</si>
  <si>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</si>
  <si>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</si>
  <si>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</si>
  <si>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</si>
  <si>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</si>
  <si>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</si>
  <si>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</si>
  <si>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</si>
  <si>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</si>
  <si>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</si>
  <si>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</si>
  <si>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</si>
  <si>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</si>
  <si>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</si>
  <si>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</si>
  <si>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</si>
  <si>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</si>
  <si>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</si>
  <si>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</si>
  <si>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</si>
  <si>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</si>
  <si>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</si>
  <si>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</si>
  <si>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</si>
  <si>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</si>
  <si>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</si>
  <si>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</si>
  <si>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</si>
  <si>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</si>
  <si>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</si>
  <si>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</si>
  <si>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</si>
  <si>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</si>
  <si>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</si>
  <si>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</si>
  <si>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</si>
  <si>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</si>
  <si>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</si>
  <si>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</si>
  <si>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</si>
  <si>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</si>
  <si>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</si>
  <si>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</si>
  <si>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</si>
  <si>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</si>
  <si>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</si>
  <si>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</si>
  <si>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</si>
  <si>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</si>
  <si>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</si>
  <si>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</si>
  <si>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</si>
  <si>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</si>
  <si>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</si>
  <si>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</si>
  <si>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</si>
  <si>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</si>
  <si>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</si>
  <si>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</si>
  <si>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</si>
  <si>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</si>
  <si>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</si>
  <si>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</si>
  <si>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</si>
  <si>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</si>
  <si>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</si>
  <si>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</si>
  <si>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</si>
  <si>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</si>
  <si>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</si>
  <si>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</si>
  <si>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</si>
  <si>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</si>
  <si>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</si>
  <si>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</si>
  <si>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</si>
  <si>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</si>
  <si>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</si>
  <si>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</si>
  <si>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</si>
  <si>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</si>
  <si>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</si>
  <si>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</si>
  <si>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</si>
  <si>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</si>
  <si>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</si>
  <si>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</si>
  <si>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</si>
  <si>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</si>
  <si>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</si>
  <si>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</si>
  <si>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</si>
  <si>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</si>
  <si>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</si>
  <si>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</si>
  <si>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</si>
  <si>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</si>
  <si>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</si>
  <si>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</si>
  <si>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</si>
  <si>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</si>
  <si>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</si>
  <si>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</si>
  <si>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</si>
  <si>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</si>
  <si>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</si>
  <si>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</si>
  <si>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</si>
  <si>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</si>
  <si>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</si>
  <si>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</si>
  <si>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</si>
  <si>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</si>
  <si>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</si>
  <si>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</si>
  <si>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</si>
  <si>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</si>
  <si>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</si>
  <si>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</si>
  <si>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</si>
  <si>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</si>
  <si>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</si>
  <si>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</si>
  <si>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</si>
  <si>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</si>
  <si>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</si>
  <si>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</si>
  <si>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</si>
  <si>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</si>
  <si>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</si>
  <si>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</si>
  <si>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</si>
  <si>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</si>
  <si>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</si>
  <si>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</si>
  <si>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</si>
  <si>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</si>
  <si>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</si>
  <si>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</si>
  <si>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</si>
  <si>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</si>
  <si>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</si>
  <si>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</si>
  <si>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</si>
  <si>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</si>
  <si>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</si>
  <si>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</si>
  <si>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</si>
  <si>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</si>
  <si>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</si>
  <si>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</si>
  <si>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</si>
  <si>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</si>
  <si>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</si>
  <si>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</si>
  <si>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</si>
  <si>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</si>
  <si>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</si>
  <si>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</si>
  <si>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</si>
  <si>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</si>
  <si>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</si>
  <si>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</si>
  <si>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</si>
  <si>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</si>
  <si>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</si>
  <si>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</si>
  <si>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</si>
  <si>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</si>
  <si>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</si>
  <si>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</si>
  <si>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</si>
  <si>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</si>
  <si>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</si>
  <si>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</si>
  <si>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</si>
  <si>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</si>
  <si>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</si>
  <si>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</si>
  <si>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</si>
  <si>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</si>
  <si>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</si>
  <si>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</si>
  <si>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</si>
  <si>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</si>
  <si>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</si>
  <si>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</si>
  <si>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</si>
  <si>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</si>
  <si>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</si>
  <si>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</si>
  <si>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</si>
  <si>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</si>
  <si>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</si>
  <si>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</si>
  <si>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</si>
  <si>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</si>
  <si>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</si>
  <si>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</si>
  <si>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</si>
  <si>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</si>
  <si>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</si>
  <si>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</si>
  <si>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</si>
  <si>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</si>
  <si>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</si>
  <si>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</si>
  <si>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</si>
  <si>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</si>
  <si>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</si>
  <si>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</si>
  <si>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</si>
  <si>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</si>
  <si>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</si>
  <si>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</si>
  <si>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</si>
  <si>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</si>
  <si>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</si>
  <si>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</si>
  <si>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</si>
  <si>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</si>
  <si>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</si>
  <si>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</si>
  <si>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</si>
  <si>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</si>
  <si>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</si>
  <si>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</si>
  <si>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</si>
  <si>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</si>
  <si>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</si>
  <si>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</si>
  <si>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</si>
  <si>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</si>
  <si>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</si>
  <si>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</si>
  <si>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</si>
  <si>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</si>
  <si>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</si>
  <si>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</si>
  <si>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</si>
  <si>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</si>
  <si>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</si>
  <si>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</si>
  <si>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</si>
  <si>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</si>
  <si>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</si>
  <si>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</si>
  <si>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</si>
  <si>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</si>
  <si>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</si>
  <si>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</si>
  <si>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</si>
  <si>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</si>
  <si>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</si>
  <si>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</si>
  <si>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</si>
  <si>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</si>
  <si>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</si>
  <si>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</si>
  <si>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</si>
  <si>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</si>
  <si>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</si>
  <si>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</si>
  <si>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</si>
  <si>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</si>
  <si>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</si>
  <si>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</si>
  <si>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</si>
  <si>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</si>
  <si>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</si>
  <si>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</si>
  <si>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</si>
  <si>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</si>
  <si>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</si>
  <si>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</si>
  <si>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</si>
  <si>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</si>
  <si>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</si>
  <si>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</si>
  <si>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</si>
  <si>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</si>
  <si>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</si>
  <si>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</si>
  <si>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</si>
  <si>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</si>
  <si>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</si>
  <si>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</si>
  <si>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</si>
  <si>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</si>
  <si>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</si>
  <si>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</si>
  <si>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</si>
  <si>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</si>
  <si>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</si>
  <si>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</si>
  <si>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</si>
  <si>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</si>
  <si>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</si>
  <si>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</si>
  <si>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</si>
  <si>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</si>
  <si>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</si>
  <si>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</si>
  <si>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</si>
  <si>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</si>
  <si>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</si>
  <si>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</si>
  <si>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</si>
  <si>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</si>
  <si>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</si>
  <si>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</si>
  <si>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</si>
  <si>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</si>
  <si>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</si>
  <si>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</si>
  <si>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</si>
  <si>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</si>
  <si>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</si>
  <si>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</si>
  <si>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</si>
  <si>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</si>
  <si>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</si>
  <si>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</si>
  <si>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</si>
  <si>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</si>
  <si>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</si>
  <si>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</si>
  <si>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</si>
  <si>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</si>
  <si>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</si>
  <si>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</si>
  <si>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</si>
  <si>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</si>
  <si>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</si>
  <si>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</si>
  <si>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</si>
  <si>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</si>
  <si>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</si>
  <si>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</si>
  <si>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</si>
  <si>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</si>
  <si>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</si>
  <si>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</si>
  <si>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</si>
  <si>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</si>
  <si>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</si>
  <si>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</si>
  <si>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</si>
  <si>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</si>
  <si>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</si>
  <si>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</si>
  <si>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</si>
  <si>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</si>
  <si>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</si>
  <si>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</si>
  <si>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</si>
  <si>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</si>
  <si>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</si>
  <si>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</si>
  <si>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</si>
  <si>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</si>
  <si>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</si>
  <si>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</si>
  <si>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</si>
  <si>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</si>
  <si>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</si>
  <si>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</si>
  <si>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</si>
  <si>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</si>
  <si>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</si>
  <si>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</si>
  <si>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</si>
  <si>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</si>
  <si>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</si>
  <si>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</si>
  <si>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</si>
  <si>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</si>
  <si>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</si>
  <si>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</si>
  <si>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</si>
  <si>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</si>
  <si>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</si>
  <si>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</si>
  <si>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</si>
  <si>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</si>
  <si>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</si>
  <si>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</si>
  <si>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</si>
  <si>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</si>
  <si>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</si>
  <si>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</si>
  <si>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</si>
  <si>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</si>
  <si>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</si>
  <si>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</si>
  <si>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</si>
  <si>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</si>
  <si>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</si>
  <si>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</si>
  <si>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</si>
  <si>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</si>
  <si>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</si>
  <si>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</si>
  <si>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</si>
  <si>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</si>
  <si>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</si>
  <si>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</si>
  <si>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</si>
  <si>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</si>
  <si>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</si>
  <si>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</si>
  <si>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</si>
  <si>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</si>
  <si>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</si>
  <si>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</si>
  <si>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</si>
  <si>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</si>
  <si>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</si>
  <si>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</si>
  <si>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</si>
  <si>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</si>
  <si>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</si>
  <si>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</si>
  <si>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</si>
  <si>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</si>
  <si>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</si>
  <si>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</si>
  <si>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</si>
  <si>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</si>
  <si>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</si>
  <si>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</si>
  <si>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</si>
  <si>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</si>
  <si>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</si>
  <si>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</si>
  <si>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</si>
  <si>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</si>
  <si>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</si>
  <si>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</si>
  <si>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</si>
  <si>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</si>
  <si>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</si>
  <si>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</si>
  <si>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</si>
  <si>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</si>
  <si>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</si>
  <si>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</si>
  <si>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</si>
  <si>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</si>
  <si>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</si>
  <si>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</si>
  <si>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</si>
  <si>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</si>
  <si>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</si>
  <si>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</si>
  <si>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</si>
  <si>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</si>
  <si>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</si>
  <si>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</si>
  <si>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</si>
  <si>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</si>
  <si>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</si>
  <si>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</si>
  <si>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</si>
  <si>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</si>
  <si>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</si>
  <si>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</si>
  <si>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</si>
  <si>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</si>
  <si>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</si>
  <si>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</si>
  <si>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</si>
  <si>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</si>
  <si>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</si>
  <si>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</si>
  <si>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</si>
  <si>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</si>
  <si>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</si>
  <si>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</si>
  <si>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</si>
  <si>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</si>
  <si>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</si>
  <si>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</si>
  <si>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</si>
  <si>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</si>
  <si>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</si>
  <si>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</si>
  <si>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</si>
  <si>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</si>
  <si>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</si>
  <si>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</si>
  <si>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</si>
  <si>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</si>
  <si>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</si>
  <si>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</si>
  <si>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</si>
  <si>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</si>
  <si>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</si>
  <si>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</si>
  <si>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</si>
  <si>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</si>
  <si>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</si>
  <si>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</si>
  <si>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</si>
  <si>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</si>
  <si>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</si>
  <si>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</si>
  <si>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</si>
  <si>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</si>
  <si>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</si>
  <si>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</si>
  <si>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</si>
  <si>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</si>
  <si>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</si>
  <si>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</si>
  <si>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</si>
  <si>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</si>
  <si>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</si>
  <si>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</si>
  <si>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</si>
  <si>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</si>
  <si>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</si>
  <si>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</si>
  <si>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</si>
  <si>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</si>
  <si>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</si>
  <si>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</si>
  <si>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</si>
  <si>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</si>
  <si>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</si>
  <si>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</si>
  <si>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</si>
  <si>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</si>
  <si>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</si>
  <si>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</si>
  <si>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</si>
  <si>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</si>
  <si>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</si>
  <si>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</si>
  <si>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</si>
  <si>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</si>
  <si>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</si>
  <si>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</si>
  <si>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</si>
  <si>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</si>
  <si>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</si>
  <si>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</si>
  <si>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</si>
  <si>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</si>
  <si>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</si>
  <si>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</si>
  <si>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</si>
  <si>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</si>
  <si>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</si>
  <si>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</si>
  <si>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</si>
  <si>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</si>
  <si>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</si>
  <si>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</si>
  <si>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</si>
  <si>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</si>
  <si>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</si>
  <si>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</si>
  <si>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</si>
  <si>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</si>
  <si>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</si>
  <si>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</si>
  <si>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</si>
  <si>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</si>
  <si>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</si>
  <si>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</si>
  <si>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</si>
  <si>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</si>
  <si>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</si>
  <si>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</si>
  <si>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</si>
  <si>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</si>
  <si>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</si>
  <si>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</si>
  <si>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</si>
  <si>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</si>
  <si>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</si>
  <si>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</si>
  <si>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</si>
  <si>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</si>
  <si>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</si>
  <si>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</si>
  <si>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</si>
  <si>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</si>
  <si>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</si>
  <si>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</si>
  <si>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</si>
  <si>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</si>
  <si>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</si>
  <si>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</si>
  <si>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</si>
  <si>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</si>
  <si>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</si>
  <si>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</si>
  <si>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</si>
  <si>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</si>
  <si>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</si>
  <si>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</si>
  <si>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</si>
  <si>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</si>
  <si>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</si>
  <si>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</si>
  <si>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</si>
  <si>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</si>
  <si>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</si>
  <si>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</si>
  <si>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</si>
  <si>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</si>
  <si>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</si>
  <si>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</si>
  <si>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</si>
  <si>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</si>
  <si>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</si>
  <si>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</si>
  <si>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</si>
  <si>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</si>
  <si>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</si>
  <si>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</si>
  <si>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</si>
  <si>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</si>
  <si>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</si>
  <si>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</si>
  <si>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</si>
  <si>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</si>
  <si>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</si>
  <si>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</si>
  <si>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</si>
  <si>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</si>
  <si>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</si>
  <si>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</si>
  <si>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</si>
  <si>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</si>
  <si>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</si>
  <si>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</si>
  <si>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</si>
  <si>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</si>
  <si>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</si>
  <si>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</si>
  <si>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</si>
  <si>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</si>
  <si>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</si>
  <si>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</si>
  <si>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</si>
  <si>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</si>
  <si>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</si>
  <si>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</si>
  <si>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</si>
  <si>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</si>
  <si>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</si>
  <si>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</si>
  <si>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</si>
  <si>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</si>
  <si>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</si>
  <si>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</si>
  <si>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</si>
  <si>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</si>
  <si>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</si>
  <si>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</si>
  <si>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</si>
  <si>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</si>
  <si>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</si>
  <si>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</si>
  <si>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</si>
  <si>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</si>
  <si>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</si>
  <si>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</si>
  <si>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</si>
  <si>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</si>
  <si>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</si>
  <si>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</si>
  <si>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</si>
  <si>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</si>
  <si>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</si>
  <si>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</si>
  <si>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</si>
  <si>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</si>
  <si>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</si>
  <si>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</si>
  <si>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</si>
  <si>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</si>
  <si>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</si>
  <si>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</si>
  <si>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</si>
  <si>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</si>
  <si>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</si>
  <si>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</si>
  <si>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</si>
  <si>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</si>
  <si>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</si>
  <si>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</si>
  <si>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</si>
  <si>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</si>
  <si>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</si>
  <si>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</si>
  <si>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</si>
  <si>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</si>
  <si>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</si>
  <si>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</si>
  <si>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</si>
  <si>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</si>
  <si>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</si>
  <si>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</si>
  <si>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</si>
  <si>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</si>
  <si>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</si>
  <si>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</si>
  <si>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</si>
  <si>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</si>
  <si>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</si>
  <si>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</si>
  <si>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</si>
  <si>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</si>
  <si>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</si>
  <si>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</si>
  <si>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</si>
  <si>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</si>
  <si>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</si>
  <si>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</si>
  <si>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</si>
  <si>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</si>
  <si>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</si>
  <si>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</si>
  <si>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</si>
  <si>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</si>
  <si>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</si>
  <si>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</si>
  <si>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</si>
  <si>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</si>
  <si>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</si>
  <si>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</si>
  <si>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</si>
  <si>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</si>
  <si>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</si>
  <si>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</si>
  <si>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</si>
  <si>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</si>
  <si>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</si>
  <si>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</si>
  <si>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</si>
  <si>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</si>
  <si>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</si>
  <si>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</si>
  <si>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</si>
  <si>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</si>
  <si>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</si>
  <si>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</si>
  <si>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</si>
  <si>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</si>
  <si>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</si>
  <si>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</si>
  <si>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</si>
  <si>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</si>
  <si>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</si>
  <si>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</si>
  <si>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</si>
  <si>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</si>
  <si>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</si>
  <si>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</si>
  <si>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</si>
  <si>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</si>
  <si>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</si>
  <si>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</si>
  <si>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</si>
  <si>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</si>
  <si>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</si>
  <si>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</si>
  <si>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</si>
  <si>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</si>
  <si>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</si>
  <si>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</si>
  <si>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</si>
  <si>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</si>
  <si>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</si>
  <si>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</si>
  <si>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</si>
  <si>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</si>
  <si>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</si>
  <si>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</si>
  <si>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</si>
  <si>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</si>
  <si>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</si>
  <si>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</si>
  <si>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</si>
  <si>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</si>
  <si>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</si>
  <si>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</si>
  <si>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</si>
  <si>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</si>
  <si>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</si>
  <si>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</si>
  <si>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</si>
  <si>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</si>
  <si>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</si>
  <si>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</si>
  <si>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</si>
  <si>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</si>
  <si>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</si>
  <si>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</si>
  <si>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</si>
  <si>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</si>
  <si>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</si>
  <si>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</si>
  <si>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</si>
  <si>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</si>
  <si>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</si>
  <si>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</si>
  <si>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</si>
  <si>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</si>
  <si>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</si>
  <si>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</si>
  <si>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</si>
  <si>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</si>
  <si>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</si>
  <si>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</si>
  <si>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</si>
  <si>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</si>
  <si>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</si>
  <si>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</si>
  <si>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</si>
  <si>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</si>
  <si>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</si>
  <si>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</si>
  <si>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</si>
  <si>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</si>
  <si>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</si>
  <si>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</si>
  <si>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</si>
  <si>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</si>
  <si>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</si>
  <si>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</si>
  <si>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</si>
  <si>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</si>
  <si>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</si>
  <si>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</si>
  <si>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</si>
  <si>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</si>
  <si>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</si>
  <si>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</si>
  <si>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</si>
  <si>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</si>
  <si>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</si>
  <si>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</si>
  <si>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</si>
  <si>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</si>
  <si>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</si>
  <si>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</si>
  <si>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</si>
  <si>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</si>
  <si>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</si>
  <si>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</si>
  <si>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</si>
  <si>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</si>
  <si>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</si>
  <si>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</si>
  <si>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</si>
  <si>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</si>
  <si>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</si>
  <si>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</si>
  <si>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</si>
  <si>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</si>
  <si>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</si>
  <si>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</si>
  <si>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</si>
  <si>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</si>
  <si>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</si>
  <si>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</si>
  <si>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</si>
  <si>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</si>
  <si>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</si>
  <si>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</si>
  <si>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</si>
  <si>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</si>
  <si>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</si>
  <si>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</si>
  <si>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</si>
  <si>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</si>
  <si>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</si>
  <si>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</si>
  <si>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</si>
  <si>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</si>
  <si>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</si>
  <si>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</si>
  <si>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</si>
  <si>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</si>
  <si>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</si>
  <si>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</si>
  <si>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</si>
  <si>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</si>
  <si>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</si>
  <si>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</si>
  <si>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</si>
  <si>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</si>
  <si>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</si>
  <si>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</si>
  <si>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</si>
  <si>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</si>
  <si>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</si>
  <si>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</si>
  <si>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</si>
  <si>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</si>
  <si>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</si>
  <si>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</si>
  <si>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</si>
  <si>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</si>
  <si>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</si>
  <si>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</si>
  <si>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</si>
  <si>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</si>
  <si>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</si>
  <si>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</si>
  <si>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</si>
  <si>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</si>
  <si>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</si>
  <si>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</si>
  <si>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</si>
  <si>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</si>
  <si>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</si>
  <si>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</si>
  <si>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</si>
  <si>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</si>
  <si>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</si>
  <si>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</si>
  <si>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</si>
  <si>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</si>
  <si>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</si>
  <si>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</si>
  <si>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</si>
  <si>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</si>
  <si>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</si>
  <si>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</si>
  <si>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</si>
  <si>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</si>
  <si>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</si>
  <si>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</si>
  <si>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</si>
  <si>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</si>
  <si>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</si>
  <si>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</si>
  <si>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</si>
  <si>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</si>
  <si>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</si>
  <si>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</si>
  <si>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</si>
  <si>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</si>
  <si>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</si>
  <si>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</si>
  <si>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</si>
  <si>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</si>
  <si>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</si>
  <si>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</si>
  <si>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</si>
  <si>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</si>
  <si>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</si>
  <si>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</si>
  <si>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</si>
  <si>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</si>
  <si>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</si>
  <si>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</si>
  <si>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</si>
  <si>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</si>
  <si>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</si>
  <si>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</si>
  <si>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</si>
  <si>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</si>
  <si>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</si>
  <si>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</si>
  <si>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</si>
  <si>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</si>
  <si>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</si>
  <si>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</si>
  <si>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</si>
  <si>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</si>
  <si>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</si>
  <si>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</si>
  <si>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</si>
  <si>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</si>
  <si>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</si>
  <si>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</si>
  <si>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</si>
  <si>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</si>
  <si>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</si>
  <si>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</si>
  <si>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</si>
  <si>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</si>
  <si>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</si>
  <si>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</si>
  <si>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</si>
  <si>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</si>
  <si>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</si>
  <si>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</si>
  <si>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</si>
  <si>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</si>
  <si>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</si>
  <si>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</si>
  <si>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</si>
  <si>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</si>
  <si>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</si>
  <si>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</si>
  <si>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</si>
  <si>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</si>
  <si>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</si>
  <si>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</si>
  <si>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</si>
  <si>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</si>
  <si>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</si>
  <si>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</si>
  <si>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</si>
  <si>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</si>
  <si>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</si>
  <si>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</si>
  <si>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</si>
  <si>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</si>
  <si>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</si>
  <si>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</si>
  <si>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</si>
  <si>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</si>
  <si>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</si>
  <si>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</si>
  <si>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</si>
  <si>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</si>
  <si>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</si>
  <si>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</si>
  <si>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</si>
  <si>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</si>
  <si>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</si>
  <si>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</si>
  <si>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</si>
  <si>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</si>
  <si>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</si>
  <si>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</si>
  <si>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</si>
  <si>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</si>
  <si>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</si>
  <si>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</si>
  <si>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</si>
  <si>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</si>
  <si>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</si>
  <si>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</si>
  <si>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</si>
  <si>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</si>
  <si>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</si>
  <si>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</si>
  <si>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</si>
  <si>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</si>
  <si>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</si>
  <si>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</si>
  <si>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</si>
  <si>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</si>
  <si>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</si>
  <si>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</si>
  <si>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</si>
  <si>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</si>
  <si>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</si>
  <si>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</si>
  <si>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</si>
  <si>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</si>
  <si>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</si>
  <si>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</si>
  <si>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</si>
  <si>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</si>
  <si>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</si>
  <si>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</si>
  <si>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</si>
  <si>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</si>
  <si>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</si>
  <si>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</si>
  <si>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</si>
  <si>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</si>
  <si>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</si>
  <si>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</si>
  <si>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</si>
  <si>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</si>
  <si>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</si>
  <si>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</si>
  <si>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</si>
  <si>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</si>
  <si>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</si>
  <si>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</si>
  <si>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</si>
  <si>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</si>
  <si>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</si>
  <si>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</si>
  <si>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</si>
  <si>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</si>
  <si>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</si>
  <si>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</si>
  <si>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</si>
  <si>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</si>
  <si>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</si>
  <si>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</si>
  <si>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</si>
  <si>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</si>
  <si>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</si>
  <si>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</si>
  <si>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</si>
  <si>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</si>
  <si>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</si>
  <si>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</si>
  <si>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</si>
  <si>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</si>
  <si>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</si>
  <si>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</si>
  <si>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</si>
  <si>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</si>
  <si>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</si>
  <si>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</si>
  <si>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</si>
  <si>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</si>
  <si>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</si>
  <si>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</si>
  <si>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</si>
  <si>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</si>
  <si>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</si>
  <si>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</si>
  <si>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</si>
  <si>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</si>
  <si>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</si>
  <si>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</si>
  <si>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</si>
  <si>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</si>
  <si>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</si>
  <si>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</si>
  <si>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</si>
  <si>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</si>
  <si>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</si>
  <si>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</si>
  <si>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</si>
  <si>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</si>
  <si>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</si>
  <si>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</si>
  <si>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</si>
  <si>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</si>
  <si>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</si>
  <si>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</si>
  <si>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</si>
  <si>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</si>
  <si>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</si>
  <si>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</si>
  <si>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</si>
  <si>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</si>
  <si>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</si>
  <si>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</si>
  <si>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</si>
  <si>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</si>
  <si>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</si>
  <si>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</si>
  <si>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</si>
  <si>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</si>
  <si>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</si>
  <si>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</si>
  <si>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</si>
  <si>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</si>
  <si>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</si>
  <si>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</si>
  <si>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</si>
  <si>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</si>
  <si>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</si>
  <si>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</si>
  <si>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</si>
  <si>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</si>
  <si>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</si>
  <si>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</si>
  <si>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</si>
  <si>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</si>
  <si>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</si>
  <si>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</si>
  <si>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</si>
  <si>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</si>
  <si>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</si>
  <si>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</si>
  <si>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</si>
  <si>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</si>
  <si>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</si>
  <si>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</si>
  <si>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</si>
  <si>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</si>
  <si>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</si>
  <si>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</si>
  <si>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</si>
  <si>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</si>
  <si>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</si>
  <si>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</si>
  <si>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</si>
  <si>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</si>
  <si>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</si>
  <si>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</si>
  <si>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</si>
  <si>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</si>
  <si>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</si>
  <si>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</si>
  <si>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</si>
  <si>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</si>
  <si>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</si>
  <si>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</si>
  <si>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</si>
  <si>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</si>
  <si>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</si>
  <si>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</si>
  <si>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</si>
  <si>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</si>
  <si>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</si>
  <si>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</si>
  <si>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</si>
  <si>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</si>
  <si>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</si>
  <si>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</si>
  <si>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</si>
  <si>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</si>
  <si>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</si>
  <si>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</si>
  <si>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</si>
  <si>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</si>
  <si>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</si>
  <si>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</si>
  <si>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</si>
  <si>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</si>
  <si>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</si>
  <si>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</si>
  <si>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</si>
  <si>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</si>
  <si>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</si>
  <si>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</si>
  <si>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</si>
  <si>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</si>
  <si>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</si>
  <si>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</si>
  <si>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</si>
  <si>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</si>
  <si>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</si>
  <si>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</si>
  <si>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</si>
  <si>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</si>
  <si>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</si>
  <si>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</si>
  <si>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</si>
  <si>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</si>
  <si>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</si>
  <si>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</si>
  <si>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</si>
  <si>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</si>
  <si>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</si>
  <si>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</si>
  <si>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</si>
  <si>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</si>
  <si>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</si>
  <si>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</si>
  <si>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</si>
  <si>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</si>
  <si>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</si>
  <si>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</si>
  <si>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</si>
  <si>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</si>
  <si>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</si>
  <si>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</si>
  <si>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</si>
  <si>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</si>
  <si>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</si>
  <si>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</si>
  <si>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</si>
  <si>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</si>
  <si>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</si>
  <si>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</si>
  <si>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</si>
  <si>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</si>
  <si>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</si>
  <si>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</si>
  <si>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</si>
  <si>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</si>
  <si>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</si>
  <si>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</si>
  <si>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</si>
  <si>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</si>
  <si>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</si>
  <si>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</si>
  <si>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</si>
  <si>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</si>
  <si>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</si>
  <si>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</si>
  <si>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</si>
  <si>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</si>
  <si>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</si>
  <si>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</si>
  <si>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</si>
  <si>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</si>
  <si>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</si>
  <si>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</si>
  <si>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</si>
  <si>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</si>
  <si>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</si>
  <si>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</si>
  <si>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</si>
  <si>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</si>
  <si>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</si>
  <si>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</si>
  <si>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</si>
  <si>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</si>
  <si>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</si>
  <si>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</si>
  <si>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</si>
  <si>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</si>
  <si>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</si>
  <si>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</si>
  <si>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</si>
  <si>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</si>
  <si>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</si>
  <si>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</si>
  <si>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</si>
  <si>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</si>
  <si>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</si>
  <si>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</si>
  <si>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</si>
  <si>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</si>
  <si>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</si>
  <si>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</si>
  <si>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</si>
  <si>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</si>
  <si>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</si>
  <si>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</si>
  <si>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</si>
  <si>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</si>
  <si>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</si>
  <si>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</si>
  <si>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</si>
  <si>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</si>
  <si>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</si>
  <si>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</si>
  <si>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</si>
  <si>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</si>
  <si>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</si>
  <si>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</si>
  <si>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</si>
  <si>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</si>
  <si>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</si>
  <si>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</si>
  <si>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</si>
  <si>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</si>
  <si>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</si>
  <si>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</si>
  <si>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</si>
  <si>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</si>
  <si>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</si>
  <si>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</si>
  <si>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</si>
  <si>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</si>
  <si>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</si>
  <si>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</si>
  <si>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</si>
  <si>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</si>
  <si>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</si>
  <si>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</si>
  <si>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</si>
  <si>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</si>
  <si>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</si>
  <si>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</si>
  <si>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</si>
  <si>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</si>
  <si>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</si>
  <si>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</si>
  <si>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</si>
  <si>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</si>
  <si>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</si>
  <si>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</si>
  <si>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</si>
  <si>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</si>
  <si>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</si>
  <si>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</si>
  <si>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</si>
  <si>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</si>
  <si>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</si>
  <si>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</si>
  <si>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</si>
  <si>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</si>
  <si>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</si>
  <si>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</si>
  <si>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</si>
  <si>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</si>
  <si>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</si>
  <si>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</si>
  <si>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</si>
  <si>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</si>
  <si>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</si>
  <si>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</si>
  <si>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</si>
  <si>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</si>
  <si>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</si>
  <si>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</si>
  <si>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</si>
  <si>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</si>
  <si>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</si>
  <si>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</si>
  <si>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</si>
  <si>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</si>
  <si>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</si>
  <si>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</si>
  <si>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</si>
  <si>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</si>
  <si>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</si>
  <si>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</si>
  <si>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</si>
  <si>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</si>
  <si>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</si>
  <si>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</si>
  <si>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</si>
  <si>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</si>
  <si>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</si>
  <si>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</si>
  <si>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</si>
  <si>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</si>
  <si>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</si>
  <si>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</si>
  <si>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</si>
  <si>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</si>
  <si>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</si>
  <si>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</si>
  <si>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</si>
  <si>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</si>
  <si>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</si>
  <si>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</si>
  <si>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</si>
  <si>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</si>
  <si>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</si>
  <si>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</si>
  <si>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</si>
  <si>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</si>
  <si>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</si>
  <si>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</si>
  <si>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</si>
  <si>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</si>
  <si>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</si>
  <si>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</si>
  <si>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</si>
  <si>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</si>
  <si>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</si>
  <si>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</si>
  <si>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</si>
  <si>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</si>
  <si>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</si>
  <si>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</si>
  <si>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</si>
  <si>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</si>
  <si>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</si>
  <si>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</si>
  <si>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</si>
  <si>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</si>
  <si>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</si>
  <si>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</si>
  <si>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</si>
  <si>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</si>
  <si>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</si>
  <si>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</si>
  <si>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</si>
  <si>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</si>
  <si>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</si>
  <si>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</si>
  <si>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</si>
  <si>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</si>
  <si>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</si>
  <si>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</si>
  <si>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</si>
  <si>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</si>
  <si>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</si>
  <si>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</si>
  <si>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</si>
  <si>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</si>
  <si>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</si>
  <si>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</si>
  <si>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</si>
  <si>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</si>
  <si>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</si>
  <si>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</si>
  <si>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</si>
  <si>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</si>
  <si>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</si>
  <si>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</si>
  <si>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</si>
  <si>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</si>
  <si>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</si>
  <si>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</si>
  <si>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</si>
  <si>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</si>
  <si>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</si>
  <si>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</si>
  <si>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</si>
  <si>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</si>
  <si>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</si>
  <si>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</si>
  <si>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</si>
  <si>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</si>
  <si>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</si>
  <si>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</si>
  <si>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</si>
  <si>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</si>
  <si>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</si>
  <si>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</si>
  <si>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</si>
  <si>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</si>
  <si>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</si>
  <si>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</si>
  <si>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</si>
  <si>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</si>
  <si>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</si>
  <si>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</si>
  <si>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</si>
  <si>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</si>
  <si>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</si>
  <si>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</si>
  <si>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</si>
  <si>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</si>
  <si>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</si>
  <si>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</si>
  <si>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</si>
  <si>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</si>
  <si>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</si>
  <si>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</si>
  <si>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</si>
  <si>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</si>
  <si>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</si>
  <si>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</si>
  <si>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</si>
  <si>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</si>
  <si>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</si>
  <si>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</si>
  <si>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</si>
  <si>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</si>
  <si>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</si>
  <si>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</si>
  <si>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</si>
  <si>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</si>
  <si>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</si>
  <si>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</si>
  <si>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</si>
  <si>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</si>
  <si>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</si>
  <si>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</si>
  <si>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</si>
  <si>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</si>
  <si>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</si>
  <si>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</si>
  <si>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</si>
  <si>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</si>
  <si>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</si>
  <si>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</si>
  <si>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</si>
  <si>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</si>
  <si>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</si>
  <si>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</si>
  <si>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</si>
  <si>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</si>
  <si>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</si>
  <si>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</si>
  <si>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</si>
  <si>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</si>
  <si>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</si>
  <si>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</si>
  <si>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</si>
  <si>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</si>
  <si>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</si>
  <si>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</si>
  <si>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</si>
  <si>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</si>
  <si>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</si>
  <si>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</si>
  <si>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</si>
  <si>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</si>
  <si>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</si>
  <si>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</si>
  <si>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</si>
  <si>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</si>
  <si>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</si>
  <si>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</si>
  <si>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</si>
  <si>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</si>
  <si>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</si>
  <si>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</si>
  <si>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</si>
  <si>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</si>
  <si>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</si>
  <si>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</si>
  <si>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</si>
  <si>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</si>
  <si>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</si>
  <si>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</si>
  <si>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</si>
  <si>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</si>
  <si>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</si>
  <si>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</si>
  <si>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</si>
  <si>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</si>
  <si>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</si>
  <si>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</si>
  <si>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</si>
  <si>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</si>
  <si>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</si>
  <si>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</si>
  <si>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</si>
  <si>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</si>
  <si>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</si>
  <si>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</si>
  <si>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</si>
  <si>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</si>
  <si>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</si>
  <si>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</si>
  <si>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</si>
  <si>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</si>
  <si>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</si>
  <si>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</si>
  <si>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</si>
  <si>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</si>
  <si>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</si>
  <si>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</si>
  <si>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</si>
  <si>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</si>
  <si>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</si>
  <si>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</si>
  <si>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</si>
  <si>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</si>
  <si>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</si>
  <si>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</si>
  <si>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</si>
  <si>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</si>
  <si>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</si>
  <si>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</si>
  <si>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</si>
  <si>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</si>
  <si>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</si>
  <si>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</si>
  <si>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</si>
  <si>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</si>
  <si>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</si>
  <si>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</si>
  <si>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</si>
  <si>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</si>
  <si>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</si>
  <si>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</si>
  <si>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</si>
  <si>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</si>
  <si>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</si>
  <si>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</si>
  <si>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</si>
  <si>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</si>
  <si>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</si>
  <si>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</si>
  <si>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</si>
  <si>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</si>
  <si>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</si>
  <si>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</si>
  <si>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</si>
  <si>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</si>
  <si>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</si>
  <si>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</si>
  <si>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</si>
  <si>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</si>
  <si>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</si>
  <si>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</si>
  <si>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</si>
  <si>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</si>
  <si>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</si>
  <si>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</si>
  <si>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</si>
  <si>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</si>
  <si>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</si>
  <si>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</si>
  <si>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</si>
  <si>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</si>
  <si>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</si>
  <si>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</si>
  <si>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</si>
  <si>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</si>
  <si>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</si>
  <si>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</si>
  <si>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</si>
  <si>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</si>
  <si>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</si>
  <si>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</si>
  <si>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</si>
  <si>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</si>
  <si>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</si>
  <si>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</si>
  <si>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</si>
  <si>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</si>
  <si>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</si>
  <si>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</si>
  <si>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</si>
  <si>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</si>
  <si>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</si>
  <si>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</si>
  <si>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</si>
  <si>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</si>
  <si>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</si>
  <si>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</si>
  <si>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</si>
  <si>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</si>
  <si>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</si>
  <si>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</si>
  <si>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</si>
  <si>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</si>
  <si>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</si>
  <si>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</si>
  <si>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</si>
  <si>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</si>
  <si>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</si>
  <si>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</si>
  <si>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</si>
  <si>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</si>
  <si>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</si>
  <si>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</si>
  <si>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</si>
  <si>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</si>
  <si>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</si>
  <si>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</si>
  <si>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</si>
  <si>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</si>
  <si>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</si>
  <si>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</si>
  <si>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</si>
  <si>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</si>
  <si>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</si>
  <si>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</si>
  <si>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</si>
  <si>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</si>
  <si>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</si>
  <si>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</si>
  <si>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</si>
  <si>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</si>
  <si>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</si>
  <si>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</si>
  <si>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</si>
  <si>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</si>
  <si>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</si>
  <si>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</si>
  <si>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</si>
  <si>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</si>
  <si>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</si>
  <si>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</si>
  <si>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</si>
  <si>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</si>
  <si>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</si>
  <si>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</si>
  <si>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</si>
  <si>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</si>
  <si>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</si>
  <si>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</si>
  <si>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</si>
  <si>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</si>
  <si>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</si>
  <si>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</si>
  <si>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</si>
  <si>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</si>
  <si>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</si>
  <si>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</si>
  <si>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</si>
  <si>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</si>
  <si>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</si>
  <si>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</si>
  <si>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</si>
  <si>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</si>
  <si>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</si>
  <si>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</si>
  <si>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</si>
  <si>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</si>
  <si>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</si>
  <si>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</si>
  <si>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</si>
  <si>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</si>
  <si>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</si>
  <si>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</si>
  <si>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</si>
  <si>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</si>
  <si>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</si>
  <si>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</si>
  <si>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</si>
  <si>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</si>
  <si>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</si>
  <si>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</si>
  <si>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</si>
  <si>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</si>
  <si>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</si>
  <si>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</si>
  <si>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</si>
  <si>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</si>
  <si>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</si>
  <si>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</si>
  <si>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</si>
  <si>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</si>
  <si>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</si>
  <si>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</si>
  <si>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</si>
  <si>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</si>
  <si>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</si>
  <si>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</si>
  <si>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</si>
  <si>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</si>
  <si>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</si>
  <si>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</si>
  <si>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</si>
  <si>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</si>
  <si>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</si>
  <si>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</si>
  <si>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</si>
  <si>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</si>
  <si>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</si>
  <si>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</si>
  <si>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</si>
  <si>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</si>
  <si>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</si>
  <si>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</si>
  <si>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</si>
  <si>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</si>
  <si>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</si>
  <si>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</si>
  <si>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</si>
  <si>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</si>
  <si>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</si>
  <si>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</si>
  <si>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</si>
  <si>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</si>
  <si>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</si>
  <si>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</si>
  <si>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</si>
  <si>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</si>
  <si>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</si>
  <si>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</si>
  <si>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</si>
  <si>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</si>
  <si>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</si>
  <si>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</si>
  <si>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</si>
  <si>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</si>
  <si>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</si>
  <si>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</si>
  <si>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</si>
  <si>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</si>
  <si>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</si>
  <si>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</si>
  <si>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</si>
  <si>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</si>
  <si>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</si>
  <si>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</si>
  <si>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</si>
  <si>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</si>
  <si>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</si>
  <si>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</si>
  <si>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</si>
  <si>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</si>
  <si>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</si>
  <si>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</si>
  <si>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</si>
  <si>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</si>
  <si>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</si>
  <si>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</si>
  <si>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</si>
  <si>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</si>
  <si>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</si>
  <si>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</si>
  <si>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</si>
  <si>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</si>
  <si>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</si>
  <si>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</si>
  <si>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</si>
  <si>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</si>
  <si>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</si>
  <si>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</si>
  <si>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</si>
  <si>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</si>
  <si>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</si>
  <si>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</si>
  <si>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</si>
  <si>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</si>
  <si>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</si>
  <si>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</si>
  <si>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</si>
  <si>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</si>
  <si>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</si>
  <si>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</si>
  <si>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</si>
  <si>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</si>
  <si>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</si>
  <si>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</si>
  <si>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</si>
  <si>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</si>
  <si>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</si>
  <si>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</si>
  <si>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</si>
  <si>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</si>
  <si>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</si>
  <si>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</si>
  <si>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</si>
  <si>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</si>
  <si>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</si>
  <si>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</si>
  <si>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</si>
  <si>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</si>
  <si>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</si>
  <si>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</si>
  <si>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</si>
  <si>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</si>
  <si>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</si>
  <si>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</si>
  <si>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</si>
  <si>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</si>
  <si>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</si>
  <si>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</si>
  <si>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</si>
  <si>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</si>
  <si>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</si>
  <si>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</si>
  <si>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</si>
  <si>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</si>
  <si>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</si>
  <si>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</si>
  <si>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</si>
  <si>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</si>
  <si>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</si>
  <si>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</si>
  <si>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</si>
  <si>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</si>
  <si>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</si>
  <si>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</si>
  <si>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</si>
  <si>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</si>
  <si>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</si>
  <si>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</si>
  <si>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</si>
  <si>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</si>
  <si>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</si>
  <si>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</si>
  <si>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</si>
  <si>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</si>
  <si>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</si>
  <si>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</si>
  <si>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</si>
  <si>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</si>
  <si>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</si>
  <si>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</si>
  <si>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</si>
  <si>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</si>
  <si>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</si>
  <si>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</si>
  <si>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</si>
  <si>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</si>
  <si>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</si>
  <si>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</si>
  <si>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</si>
  <si>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</si>
  <si>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</si>
  <si>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</si>
  <si>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</si>
  <si>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</si>
  <si>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</si>
  <si>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</si>
  <si>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</si>
  <si>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</si>
  <si>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</si>
  <si>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</si>
  <si>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</si>
  <si>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</si>
  <si>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</si>
  <si>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</si>
  <si>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</si>
  <si>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</si>
  <si>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</si>
  <si>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</si>
  <si>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</si>
  <si>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</si>
  <si>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</si>
  <si>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</si>
  <si>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</si>
  <si>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</si>
  <si>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</si>
  <si>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</si>
  <si>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</si>
  <si>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</si>
  <si>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</si>
  <si>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</si>
  <si>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</si>
  <si>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</si>
  <si>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</si>
  <si>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</si>
  <si>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</si>
  <si>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</si>
  <si>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</si>
  <si>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</si>
  <si>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</si>
  <si>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</si>
  <si>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</si>
  <si>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</si>
  <si>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</si>
  <si>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</si>
  <si>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</si>
  <si>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</si>
  <si>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</si>
  <si>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</si>
  <si>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</si>
  <si>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</si>
  <si>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</si>
  <si>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</si>
  <si>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</si>
  <si>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</si>
  <si>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</si>
  <si>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</si>
  <si>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</si>
  <si>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</si>
  <si>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</si>
  <si>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</si>
  <si>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</si>
  <si>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</si>
  <si>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</si>
  <si>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</si>
  <si>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</si>
  <si>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</si>
  <si>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</si>
  <si>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</si>
  <si>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</si>
  <si>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</si>
  <si>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</si>
  <si>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</si>
  <si>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</si>
  <si>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</si>
  <si>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</si>
  <si>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</si>
  <si>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</si>
  <si>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</si>
  <si>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</si>
  <si>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</si>
  <si>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</si>
  <si>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</si>
  <si>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</si>
  <si>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</si>
  <si>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</si>
  <si>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</si>
  <si>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</si>
  <si>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</si>
  <si>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</si>
  <si>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</si>
  <si>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</si>
  <si>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</si>
  <si>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</si>
  <si>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</si>
  <si>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</si>
  <si>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</si>
  <si>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</si>
  <si>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</si>
  <si>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</si>
  <si>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</si>
  <si>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</si>
  <si>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</si>
  <si>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</si>
  <si>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</si>
  <si>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</si>
  <si>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</si>
  <si>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</si>
  <si>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</si>
  <si>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</si>
  <si>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</si>
  <si>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</si>
  <si>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</si>
  <si>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</si>
  <si>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</si>
  <si>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</si>
  <si>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</si>
  <si>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</si>
  <si>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</si>
  <si>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</si>
  <si>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</si>
  <si>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</si>
  <si>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</si>
  <si>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</si>
  <si>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</si>
  <si>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</si>
  <si>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</si>
  <si>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</si>
  <si>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</si>
  <si>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</si>
  <si>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</si>
  <si>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</si>
  <si>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</si>
  <si>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</si>
  <si>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</si>
  <si>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</si>
  <si>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</si>
  <si>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</si>
  <si>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</si>
  <si>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</si>
  <si>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</si>
  <si>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</si>
  <si>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</si>
  <si>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</si>
  <si>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</si>
  <si>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</si>
  <si>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</si>
  <si>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</si>
  <si>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</si>
  <si>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</si>
  <si>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</si>
  <si>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</si>
  <si>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</si>
  <si>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</si>
  <si>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</si>
  <si>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</si>
  <si>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</si>
  <si>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</si>
  <si>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</si>
  <si>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</si>
  <si>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</si>
  <si>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</si>
  <si>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</si>
  <si>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</si>
  <si>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</si>
  <si>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</si>
  <si>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</si>
  <si>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</si>
  <si>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</si>
  <si>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</si>
  <si>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</si>
  <si>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</si>
  <si>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</si>
  <si>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</si>
  <si>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</si>
  <si>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</si>
  <si>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</si>
  <si>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</si>
  <si>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</si>
  <si>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</si>
  <si>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</si>
  <si>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</si>
  <si>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</si>
  <si>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</si>
  <si>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</si>
  <si>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</si>
  <si>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</si>
  <si>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</si>
  <si>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</si>
  <si>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</si>
  <si>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</si>
  <si>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</si>
  <si>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</si>
  <si>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</si>
  <si>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</si>
  <si>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</si>
  <si>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</si>
  <si>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</si>
  <si>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</si>
  <si>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</si>
  <si>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</si>
  <si>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</si>
  <si>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</si>
  <si>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</si>
  <si>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</si>
  <si>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</si>
  <si>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</si>
  <si>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</si>
  <si>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</si>
  <si>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</si>
  <si>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</si>
  <si>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</si>
  <si>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</si>
  <si>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</si>
  <si>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</si>
  <si>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</si>
  <si>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</si>
  <si>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</si>
  <si>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</si>
  <si>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</si>
  <si>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</si>
  <si>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</si>
  <si>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</si>
  <si>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</si>
  <si>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</si>
  <si>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</si>
  <si>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</si>
  <si>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</si>
  <si>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</si>
  <si>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</si>
  <si>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</si>
  <si>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</si>
  <si>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</si>
  <si>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</si>
  <si>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</si>
  <si>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</si>
  <si>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</si>
  <si>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</si>
  <si>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</si>
  <si>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</si>
  <si>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</si>
  <si>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</si>
  <si>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</si>
  <si>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</si>
  <si>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</si>
  <si>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</si>
  <si>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</si>
  <si>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</si>
  <si>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</si>
  <si>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</si>
  <si>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</si>
  <si>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</si>
  <si>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</si>
  <si>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</si>
  <si>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</si>
  <si>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</si>
  <si>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</si>
  <si>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</si>
  <si>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</si>
  <si>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</si>
  <si>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</si>
  <si>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</si>
  <si>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</si>
  <si>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</si>
  <si>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</si>
  <si>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</si>
  <si>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</si>
  <si>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</si>
  <si>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</si>
  <si>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</si>
  <si>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</si>
  <si>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</si>
  <si>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</si>
  <si>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</si>
  <si>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</si>
  <si>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</si>
  <si>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</si>
  <si>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</si>
  <si>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</si>
  <si>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</si>
  <si>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</si>
  <si>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</si>
  <si>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</si>
  <si>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</si>
  <si>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</si>
  <si>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</si>
  <si>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</si>
  <si>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</si>
  <si>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</si>
  <si>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</si>
  <si>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</si>
  <si>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</si>
  <si>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</si>
  <si>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</si>
  <si>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</si>
  <si>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</si>
  <si>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</si>
  <si>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</si>
  <si>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</si>
  <si>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</si>
  <si>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</si>
  <si>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</si>
  <si>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</si>
  <si>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</si>
  <si>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</si>
  <si>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</si>
  <si>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</si>
  <si>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</si>
  <si>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</si>
  <si>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</si>
  <si>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</si>
  <si>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</si>
  <si>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</si>
  <si>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</si>
  <si>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</si>
  <si>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</si>
  <si>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</si>
  <si>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</si>
  <si>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</si>
  <si>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</si>
  <si>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</si>
  <si>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</si>
  <si>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</si>
  <si>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</si>
  <si>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</si>
  <si>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</si>
  <si>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</si>
  <si>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</si>
  <si>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</si>
  <si>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</si>
  <si>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</si>
  <si>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</si>
  <si>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</si>
  <si>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</si>
  <si>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</si>
  <si>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</si>
  <si>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</si>
  <si>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</si>
  <si>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</si>
  <si>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</si>
  <si>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</si>
  <si>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</si>
  <si>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</si>
  <si>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</si>
  <si>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</si>
  <si>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</si>
  <si>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</si>
  <si>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</si>
  <si>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</si>
  <si>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</si>
  <si>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</si>
  <si>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</si>
  <si>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</si>
  <si>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</si>
  <si>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</si>
  <si>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</si>
  <si>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</si>
  <si>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</si>
  <si>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</si>
  <si>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</si>
  <si>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</si>
  <si>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</si>
  <si>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</si>
  <si>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</si>
  <si>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</si>
  <si>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</si>
  <si>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</si>
  <si>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</si>
  <si>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</si>
  <si>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</si>
  <si>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</si>
  <si>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</si>
  <si>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</si>
  <si>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</si>
  <si>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</si>
  <si>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</si>
  <si>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</si>
  <si>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</si>
  <si>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</si>
  <si>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</si>
  <si>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</si>
  <si>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</si>
  <si>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</si>
  <si>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</si>
  <si>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</si>
  <si>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</si>
  <si>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</si>
  <si>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</si>
  <si>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</si>
  <si>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</si>
  <si>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</si>
  <si>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</si>
  <si>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</si>
  <si>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</si>
  <si>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</si>
  <si>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</si>
  <si>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</si>
  <si>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</si>
  <si>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</si>
  <si>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</si>
  <si>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</si>
  <si>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</si>
  <si>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</si>
  <si>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</si>
  <si>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</si>
  <si>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</si>
  <si>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</si>
  <si>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</si>
  <si>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</si>
  <si>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</si>
  <si>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</si>
  <si>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</si>
  <si>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</si>
  <si>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</si>
  <si>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</si>
  <si>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</si>
  <si>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</si>
  <si>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</si>
  <si>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</si>
  <si>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</si>
  <si>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</si>
  <si>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</si>
  <si>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</si>
  <si>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</si>
  <si>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</si>
  <si>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</si>
  <si>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</si>
  <si>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</si>
  <si>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</si>
  <si>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</si>
  <si>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</si>
  <si>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</si>
  <si>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</si>
  <si>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</si>
  <si>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</si>
  <si>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</si>
  <si>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</si>
  <si>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</si>
  <si>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</si>
  <si>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</si>
  <si>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</si>
  <si>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</si>
  <si>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</si>
  <si>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</si>
  <si>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</si>
  <si>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</si>
  <si>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</si>
  <si>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</si>
  <si>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</si>
  <si>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</si>
  <si>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</si>
  <si>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</si>
  <si>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</si>
  <si>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</si>
  <si>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</si>
  <si>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</si>
  <si>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</si>
  <si>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</si>
  <si>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</si>
  <si>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</si>
  <si>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</si>
  <si>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</si>
  <si>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</si>
  <si>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</si>
  <si>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</si>
  <si>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</si>
  <si>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</si>
  <si>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</si>
  <si>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</si>
  <si>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</si>
  <si>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</si>
  <si>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</si>
  <si>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</si>
  <si>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</si>
  <si>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</si>
  <si>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</si>
  <si>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</si>
  <si>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</si>
  <si>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</si>
  <si>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</si>
  <si>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</si>
  <si>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</si>
  <si>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</si>
  <si>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</si>
  <si>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</si>
  <si>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</si>
  <si>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</si>
  <si>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</si>
  <si>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</si>
  <si>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</si>
  <si>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</si>
  <si>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</si>
  <si>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</si>
  <si>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</si>
  <si>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</si>
  <si>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</si>
  <si>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</si>
  <si>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</si>
  <si>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</si>
  <si>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</si>
  <si>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</si>
  <si>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</si>
  <si>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</si>
  <si>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</si>
  <si>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</si>
  <si>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</si>
  <si>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</si>
  <si>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</si>
  <si>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</si>
  <si>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</si>
  <si>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</si>
  <si>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</si>
  <si>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</si>
  <si>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</si>
  <si>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</si>
  <si>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</si>
  <si>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</si>
  <si>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</si>
  <si>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</si>
  <si>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</si>
  <si>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</si>
  <si>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</si>
  <si>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</si>
  <si>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</si>
  <si>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</si>
  <si>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</si>
  <si>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</si>
  <si>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</si>
  <si>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</si>
  <si>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</si>
  <si>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</si>
  <si>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</si>
  <si>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</si>
  <si>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</si>
  <si>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</si>
  <si>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</si>
  <si>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</si>
  <si>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</si>
  <si>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</si>
  <si>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</si>
  <si>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</si>
  <si>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</si>
  <si>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</si>
  <si>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</si>
  <si>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</si>
  <si>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</si>
  <si>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</si>
  <si>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</si>
  <si>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</si>
  <si>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</si>
  <si>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</si>
  <si>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</si>
  <si>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</si>
  <si>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</si>
  <si>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</si>
  <si>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</si>
  <si>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</si>
  <si>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</si>
  <si>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</si>
  <si>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</si>
  <si>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</si>
  <si>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</si>
  <si>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</si>
  <si>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</si>
  <si>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</si>
  <si>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</si>
  <si>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</si>
  <si>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</si>
  <si>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</si>
  <si>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</si>
  <si>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</si>
  <si>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</si>
  <si>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</si>
  <si>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</si>
  <si>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</si>
  <si>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</si>
  <si>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</si>
  <si>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</si>
  <si>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</si>
  <si>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</si>
  <si>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</si>
  <si>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</si>
  <si>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</si>
  <si>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</si>
  <si>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</si>
  <si>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</si>
  <si>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</si>
  <si>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</si>
  <si>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</si>
  <si>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</si>
  <si>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</si>
  <si>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</si>
  <si>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</si>
  <si>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</si>
  <si>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</si>
  <si>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</si>
  <si>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</si>
  <si>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</si>
  <si>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</si>
  <si>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</si>
  <si>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</si>
  <si>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</si>
  <si>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</si>
  <si>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</si>
  <si>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</si>
  <si>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</si>
  <si>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</si>
  <si>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</si>
  <si>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</si>
  <si>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</si>
  <si>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</si>
  <si>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</si>
  <si>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</si>
  <si>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</si>
  <si>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</si>
  <si>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</si>
  <si>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</si>
  <si>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</si>
  <si>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</si>
  <si>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</si>
  <si>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</si>
  <si>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</si>
  <si>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</si>
  <si>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</si>
  <si>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</si>
  <si>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</si>
  <si>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</si>
  <si>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</si>
  <si>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</si>
  <si>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</si>
  <si>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</si>
  <si>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</si>
  <si>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</si>
  <si>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</si>
  <si>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</si>
  <si>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</si>
  <si>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</si>
  <si>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</si>
  <si>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</si>
  <si>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</si>
  <si>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</si>
  <si>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</si>
  <si>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</si>
  <si>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</si>
  <si>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</si>
  <si>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</si>
  <si>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</si>
  <si>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</si>
  <si>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</si>
  <si>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</si>
  <si>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</si>
  <si>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</si>
  <si>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</si>
  <si>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</si>
  <si>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</si>
  <si>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</si>
  <si>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</si>
  <si>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</si>
  <si>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</si>
  <si>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</si>
  <si>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</si>
  <si>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</si>
  <si>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</si>
  <si>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</si>
  <si>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</si>
  <si>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</si>
  <si>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</si>
  <si>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</si>
  <si>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</si>
  <si>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</si>
  <si>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</si>
  <si>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</si>
  <si>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</si>
  <si>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</si>
  <si>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</si>
  <si>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</si>
  <si>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</si>
  <si>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</si>
  <si>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</si>
  <si>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</si>
  <si>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</si>
  <si>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</si>
  <si>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</si>
  <si>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</si>
  <si>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</si>
  <si>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</si>
  <si>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</si>
  <si>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</si>
  <si>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</si>
  <si>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</si>
  <si>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</si>
  <si>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</si>
  <si>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</si>
  <si>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</si>
  <si>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</si>
  <si>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</si>
  <si>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</si>
  <si>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</si>
  <si>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</si>
  <si>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</si>
  <si>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</si>
  <si>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</si>
  <si>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</si>
  <si>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</si>
  <si>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</si>
  <si>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</si>
  <si>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</si>
  <si>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</si>
  <si>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</si>
  <si>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</si>
  <si>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</si>
  <si>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</si>
  <si>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</si>
  <si>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</si>
  <si>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</si>
  <si>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</si>
  <si>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</si>
  <si>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</si>
  <si>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</si>
  <si>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</si>
  <si>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</si>
  <si>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</si>
  <si>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</si>
  <si>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</si>
  <si>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</si>
  <si>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</si>
  <si>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</si>
  <si>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</si>
  <si>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</si>
  <si>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</si>
  <si>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</si>
  <si>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</si>
  <si>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</si>
  <si>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</si>
  <si>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</si>
  <si>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</si>
  <si>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</si>
  <si>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</si>
  <si>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</si>
  <si>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</si>
  <si>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</si>
  <si>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</si>
  <si>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</si>
  <si>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</si>
  <si>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</si>
  <si>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</si>
  <si>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</si>
  <si>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</si>
  <si>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</si>
  <si>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</si>
  <si>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</si>
  <si>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</si>
  <si>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</si>
  <si>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</si>
  <si>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</si>
  <si>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</si>
  <si>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</si>
  <si>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</si>
  <si>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</si>
  <si>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</si>
  <si>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</si>
  <si>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</si>
  <si>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</si>
  <si>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</si>
  <si>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</si>
  <si>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</si>
  <si>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</si>
  <si>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</si>
  <si>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</si>
  <si>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</si>
  <si>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</si>
  <si>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</si>
  <si>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</si>
  <si>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</si>
  <si>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</si>
  <si>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</si>
  <si>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</si>
  <si>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</si>
  <si>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</si>
  <si>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</si>
  <si>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</si>
  <si>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</si>
  <si>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</si>
  <si>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</si>
  <si>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</si>
  <si>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</si>
  <si>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</si>
  <si>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</si>
  <si>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</si>
  <si>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</si>
  <si>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</si>
  <si>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</si>
  <si>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</si>
  <si>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</si>
  <si>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</si>
  <si>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</si>
  <si>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</si>
  <si>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</si>
  <si>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</si>
  <si>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</si>
  <si>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</si>
  <si>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</si>
  <si>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</si>
  <si>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</si>
  <si>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</si>
  <si>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</si>
  <si>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</si>
  <si>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</si>
  <si>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</si>
  <si>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</si>
  <si>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</si>
  <si>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</si>
  <si>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</si>
  <si>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</si>
  <si>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</si>
  <si>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</si>
  <si>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</si>
  <si>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</si>
  <si>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</si>
  <si>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</si>
  <si>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</si>
  <si>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</si>
  <si>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</si>
  <si>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</si>
  <si>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</si>
  <si>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</si>
  <si>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</si>
  <si>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</si>
  <si>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</si>
  <si>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</si>
  <si>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</si>
  <si>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</si>
  <si>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</si>
  <si>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</si>
  <si>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</si>
  <si>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</si>
  <si>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</si>
  <si>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</si>
  <si>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</si>
  <si>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</si>
  <si>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</si>
  <si>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</si>
  <si>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</si>
  <si>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</si>
  <si>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</si>
  <si>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</si>
  <si>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</si>
  <si>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</si>
  <si>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</si>
  <si>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</si>
  <si>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</si>
  <si>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</si>
  <si>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</si>
  <si>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</si>
  <si>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</si>
  <si>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</si>
  <si>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</si>
  <si>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</si>
  <si>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</si>
  <si>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</si>
  <si>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</si>
  <si>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</si>
  <si>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</si>
  <si>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</si>
  <si>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</si>
  <si>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</si>
  <si>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</si>
  <si>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</si>
  <si>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</si>
  <si>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</si>
  <si>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</si>
  <si>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</si>
  <si>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</si>
  <si>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</si>
  <si>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</si>
  <si>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</si>
  <si>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</si>
  <si>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</si>
  <si>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</si>
  <si>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</si>
  <si>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</si>
  <si>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</si>
  <si>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</si>
  <si>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</si>
  <si>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</si>
  <si>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</si>
  <si>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</si>
  <si>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</si>
  <si>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</si>
  <si>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</si>
  <si>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</si>
  <si>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</si>
  <si>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</si>
  <si>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</si>
  <si>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</si>
  <si>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</si>
  <si>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</si>
  <si>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</si>
  <si>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</si>
  <si>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</si>
  <si>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</si>
  <si>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</si>
  <si>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</si>
  <si>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</si>
  <si>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</si>
  <si>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</si>
  <si>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</si>
  <si>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</si>
  <si>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</si>
  <si>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</si>
  <si>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</si>
  <si>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</si>
  <si>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</si>
  <si>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</si>
  <si>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</si>
  <si>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</si>
  <si>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</si>
  <si>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</si>
  <si>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</si>
  <si>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</si>
  <si>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</si>
  <si>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</si>
  <si>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</si>
  <si>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</si>
  <si>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</si>
  <si>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</si>
  <si>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</si>
  <si>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</si>
  <si>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</si>
  <si>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</si>
  <si>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</si>
  <si>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</si>
  <si>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</si>
  <si>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</si>
  <si>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</si>
  <si>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</si>
  <si>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</si>
  <si>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</si>
  <si>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</si>
  <si>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</si>
  <si>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</si>
  <si>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</si>
  <si>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</si>
  <si>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</si>
  <si>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</si>
  <si>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</si>
  <si>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</si>
  <si>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</si>
  <si>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</si>
  <si>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</si>
  <si>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</si>
  <si>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</si>
  <si>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</si>
  <si>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</si>
  <si>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</si>
  <si>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</si>
  <si>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</si>
  <si>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</si>
  <si>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</si>
  <si>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</si>
  <si>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</si>
  <si>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</si>
  <si>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</si>
  <si>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</si>
  <si>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</si>
  <si>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</si>
  <si>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</si>
  <si>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</si>
  <si>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</si>
  <si>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</si>
  <si>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</si>
  <si>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</si>
  <si>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</si>
  <si>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</si>
  <si>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</si>
  <si>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</si>
  <si>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</si>
  <si>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</si>
  <si>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</si>
  <si>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</si>
  <si>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</si>
  <si>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</si>
  <si>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</si>
  <si>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</si>
  <si>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</si>
  <si>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</si>
  <si>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</si>
  <si>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</si>
  <si>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</si>
  <si>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</si>
  <si>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</si>
  <si>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</si>
  <si>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</si>
  <si>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</si>
  <si>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</si>
  <si>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</si>
  <si>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</si>
  <si>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</si>
  <si>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</si>
  <si>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</si>
  <si>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</si>
  <si>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</si>
  <si>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</si>
  <si>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</si>
  <si>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</si>
  <si>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</si>
  <si>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</si>
  <si>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</si>
  <si>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</si>
  <si>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</si>
  <si>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</si>
  <si>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</si>
  <si>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</si>
  <si>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</si>
  <si>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</si>
  <si>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</si>
  <si>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</si>
  <si>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</si>
  <si>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</si>
  <si>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</si>
  <si>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</si>
  <si>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</si>
  <si>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</si>
  <si>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</si>
  <si>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</si>
  <si>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</si>
  <si>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</si>
  <si>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</si>
  <si>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</si>
  <si>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</si>
  <si>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</si>
  <si>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</si>
  <si>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</si>
  <si>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</si>
  <si>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</si>
  <si>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</si>
  <si>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</si>
  <si>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</si>
  <si>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</si>
  <si>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</si>
  <si>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</si>
  <si>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</si>
  <si>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</si>
  <si>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</si>
  <si>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</si>
  <si>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</si>
  <si>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</si>
  <si>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</si>
  <si>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</si>
  <si>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</si>
  <si>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</si>
  <si>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</si>
  <si>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</si>
  <si>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</si>
  <si>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</si>
  <si>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</si>
  <si>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</si>
  <si>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</si>
  <si>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</si>
  <si>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</si>
  <si>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</si>
  <si>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</si>
  <si>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</si>
  <si>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</si>
  <si>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</si>
  <si>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</si>
  <si>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</si>
  <si>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</si>
  <si>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</si>
  <si>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</si>
  <si>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</si>
  <si>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</si>
  <si>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</si>
  <si>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</si>
  <si>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</si>
  <si>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</si>
  <si>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</si>
  <si>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</si>
  <si>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</si>
  <si>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</si>
  <si>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</si>
  <si>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</si>
  <si>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</si>
  <si>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</si>
  <si>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</si>
  <si>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</si>
  <si>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</si>
  <si>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</si>
  <si>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</si>
  <si>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</si>
  <si>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</si>
  <si>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</si>
  <si>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</si>
  <si>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</si>
  <si>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</si>
  <si>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</si>
  <si>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</si>
  <si>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</si>
  <si>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</si>
  <si>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</si>
  <si>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</si>
  <si>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</si>
  <si>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</si>
  <si>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</si>
  <si>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</si>
  <si>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</si>
  <si>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</si>
  <si>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</si>
  <si>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</si>
  <si>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</si>
  <si>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</si>
  <si>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</si>
  <si>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</si>
  <si>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</si>
  <si>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</si>
  <si>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</si>
  <si>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</si>
  <si>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</si>
  <si>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</si>
  <si>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</si>
  <si>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</si>
  <si>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</si>
  <si>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</si>
  <si>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</si>
  <si>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</si>
  <si>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</si>
  <si>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</si>
  <si>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</si>
  <si>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</si>
  <si>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</si>
  <si>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</si>
  <si>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</si>
  <si>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</si>
  <si>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</si>
  <si>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</si>
  <si>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</si>
  <si>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</si>
  <si>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</si>
  <si>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</si>
  <si>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</si>
  <si>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</si>
  <si>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</si>
  <si>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</si>
  <si>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</si>
  <si>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</si>
  <si>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</si>
  <si>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</si>
  <si>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</si>
  <si>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</si>
  <si>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</si>
  <si>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</si>
  <si>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</si>
  <si>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</si>
  <si>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</si>
  <si>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</si>
  <si>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</si>
  <si>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</si>
  <si>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</si>
  <si>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</si>
  <si>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</si>
  <si>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</si>
  <si>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</si>
  <si>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</si>
  <si>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</si>
  <si>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</si>
  <si>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</si>
  <si>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</si>
  <si>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</si>
  <si>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</si>
  <si>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</si>
  <si>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</si>
  <si>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</si>
  <si>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</si>
  <si>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</si>
  <si>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</si>
  <si>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</si>
  <si>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</si>
  <si>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</si>
  <si>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</si>
  <si>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</si>
  <si>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</si>
  <si>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</si>
  <si>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</si>
  <si>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</si>
  <si>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</si>
  <si>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</si>
  <si>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</si>
  <si>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</si>
  <si>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</si>
  <si>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</si>
  <si>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</si>
  <si>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</si>
  <si>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</si>
  <si>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</si>
  <si>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</si>
  <si>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</si>
  <si>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</si>
  <si>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</si>
  <si>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</si>
  <si>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</si>
  <si>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</si>
  <si>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</si>
  <si>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</si>
  <si>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</si>
  <si>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</si>
  <si>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</si>
  <si>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</si>
  <si>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</si>
  <si>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</si>
  <si>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</si>
  <si>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</si>
  <si>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</si>
  <si>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</si>
  <si>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</si>
  <si>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</si>
  <si>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</si>
  <si>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</si>
  <si>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</si>
  <si>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</si>
  <si>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</si>
  <si>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</si>
  <si>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</si>
  <si>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</si>
  <si>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</si>
  <si>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</si>
  <si>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</si>
  <si>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</si>
  <si>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</si>
  <si>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</si>
  <si>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</si>
  <si>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</si>
  <si>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</si>
  <si>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</si>
  <si>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</si>
  <si>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</si>
  <si>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</si>
  <si>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</si>
  <si>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</si>
  <si>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</si>
  <si>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</si>
  <si>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</si>
  <si>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</si>
  <si>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</si>
  <si>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</si>
  <si>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</si>
  <si>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</si>
  <si>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</si>
  <si>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</si>
  <si>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</si>
  <si>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</si>
  <si>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</si>
  <si>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</si>
  <si>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</si>
  <si>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</si>
  <si>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</si>
  <si>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</si>
  <si>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</si>
  <si>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</si>
  <si>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</si>
  <si>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</si>
  <si>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</si>
  <si>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</si>
  <si>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</si>
  <si>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</si>
  <si>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</si>
  <si>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</si>
  <si>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</si>
  <si>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</si>
  <si>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</si>
  <si>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</si>
  <si>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</si>
  <si>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</si>
  <si>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</si>
  <si>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</si>
  <si>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</si>
  <si>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</si>
  <si>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</si>
  <si>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</si>
  <si>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</si>
  <si>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</si>
  <si>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</si>
  <si>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</si>
  <si>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</si>
  <si>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</si>
  <si>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</si>
  <si>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</si>
  <si>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</si>
  <si>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</si>
  <si>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</si>
  <si>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</si>
  <si>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</si>
  <si>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</si>
  <si>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</si>
  <si>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</si>
  <si>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</si>
  <si>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</si>
  <si>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</si>
  <si>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</si>
  <si>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</si>
  <si>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</si>
  <si>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</si>
  <si>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</si>
  <si>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</si>
  <si>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</si>
  <si>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</si>
  <si>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</si>
  <si>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</si>
  <si>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</si>
  <si>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</si>
  <si>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</si>
  <si>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</si>
  <si>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</si>
  <si>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</si>
  <si>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</si>
  <si>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</si>
  <si>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</si>
  <si>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</si>
  <si>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</si>
  <si>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</si>
  <si>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</si>
  <si>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</si>
  <si>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</si>
  <si>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</si>
  <si>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</si>
  <si>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</si>
  <si>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</si>
  <si>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</si>
  <si>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</si>
  <si>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</si>
  <si>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</si>
  <si>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</si>
  <si>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</si>
  <si>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</si>
  <si>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</si>
  <si>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</si>
  <si>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</si>
  <si>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</si>
  <si>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</si>
  <si>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</si>
  <si>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</si>
  <si>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</si>
  <si>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</si>
  <si>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</si>
  <si>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</si>
  <si>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</si>
  <si>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</si>
  <si>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</si>
  <si>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</si>
  <si>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</si>
  <si>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</si>
  <si>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</si>
  <si>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</si>
  <si>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</si>
  <si>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</si>
  <si>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</si>
  <si>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</si>
  <si>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</si>
  <si>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</si>
  <si>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</si>
  <si>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</si>
  <si>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</si>
  <si>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</si>
  <si>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</si>
  <si>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</si>
  <si>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</si>
  <si>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</si>
  <si>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</si>
  <si>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</si>
  <si>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</si>
  <si>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</si>
  <si>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</si>
  <si>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</si>
  <si>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</si>
  <si>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</si>
  <si>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</si>
  <si>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</si>
  <si>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</si>
  <si>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</si>
  <si>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</si>
  <si>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</si>
  <si>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</si>
  <si>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</si>
  <si>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</si>
  <si>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</si>
  <si>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</si>
  <si>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</si>
  <si>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</si>
  <si>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</si>
  <si>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</si>
  <si>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</si>
  <si>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</si>
  <si>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</si>
  <si>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</si>
  <si>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</si>
  <si>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</si>
  <si>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</si>
  <si>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</si>
  <si>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</si>
  <si>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</si>
  <si>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</si>
  <si>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</si>
  <si>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</si>
  <si>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</si>
  <si>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</si>
  <si>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</si>
  <si>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</si>
  <si>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</si>
  <si>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</si>
  <si>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</si>
  <si>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</si>
  <si>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</si>
  <si>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</si>
  <si>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</si>
  <si>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</si>
  <si>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</si>
  <si>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</si>
  <si>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</si>
  <si>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</si>
  <si>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</si>
  <si>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</si>
  <si>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</si>
  <si>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</si>
  <si>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</si>
  <si>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</si>
  <si>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</si>
  <si>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</si>
  <si>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</si>
  <si>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</si>
  <si>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</si>
  <si>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</si>
  <si>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</si>
  <si>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</si>
  <si>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</si>
  <si>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</si>
  <si>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</si>
  <si>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</si>
  <si>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</si>
  <si>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</si>
  <si>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</si>
  <si>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</si>
  <si>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</si>
  <si>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</si>
  <si>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</si>
  <si>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</si>
  <si>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</si>
  <si>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</si>
  <si>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</si>
  <si>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</si>
  <si>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</si>
  <si>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</si>
  <si>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</si>
  <si>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</si>
  <si>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</si>
  <si>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</si>
  <si>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</si>
  <si>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</si>
  <si>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</si>
  <si>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</si>
  <si>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</si>
  <si>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</si>
  <si>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</si>
  <si>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</si>
  <si>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</si>
  <si>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</si>
  <si>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</si>
  <si>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</si>
  <si>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</si>
  <si>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</si>
  <si>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</si>
  <si>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</si>
  <si>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</si>
  <si>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</si>
  <si>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</si>
  <si>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</si>
  <si>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</si>
  <si>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</si>
  <si>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</si>
  <si>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</si>
  <si>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</si>
  <si>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</si>
  <si>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</si>
  <si>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</si>
  <si>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</si>
  <si>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</si>
  <si>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</si>
  <si>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</si>
  <si>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</si>
  <si>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</si>
  <si>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</si>
  <si>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</si>
  <si>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</si>
  <si>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</si>
  <si>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</si>
  <si>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</si>
  <si>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</si>
  <si>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</si>
  <si>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</si>
  <si>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</si>
  <si>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</si>
  <si>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</si>
  <si>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</si>
  <si>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</si>
  <si>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</si>
  <si>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</si>
  <si>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</si>
  <si>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</si>
  <si>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</si>
  <si>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</si>
  <si>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</si>
  <si>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</si>
  <si>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</si>
  <si>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</si>
  <si>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</si>
  <si>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</si>
  <si>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</si>
  <si>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</si>
  <si>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</si>
  <si>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</si>
  <si>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</si>
  <si>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</si>
  <si>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</si>
  <si>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</si>
  <si>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</si>
  <si>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</si>
  <si>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</si>
  <si>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</si>
  <si>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</si>
  <si>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</si>
  <si>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</si>
  <si>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</si>
  <si>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</si>
  <si>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</si>
  <si>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</si>
  <si>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</si>
  <si>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</si>
  <si>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</si>
  <si>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</si>
  <si>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</si>
  <si>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</si>
  <si>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</si>
  <si>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</si>
  <si>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</si>
  <si>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</si>
  <si>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</si>
  <si>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</si>
  <si>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</si>
  <si>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</si>
  <si>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</si>
  <si>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</si>
  <si>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</si>
  <si>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</si>
  <si>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</si>
  <si>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</si>
  <si>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</si>
  <si>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</si>
  <si>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</si>
  <si>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</si>
  <si>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</si>
  <si>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</si>
  <si>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</si>
  <si>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</si>
  <si>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</si>
  <si>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</si>
  <si>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</si>
  <si>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</si>
  <si>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</si>
  <si>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</si>
  <si>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</si>
  <si>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</si>
  <si>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</si>
  <si>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</si>
  <si>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</si>
  <si>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</si>
  <si>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</si>
  <si>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</si>
  <si>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</si>
  <si>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</si>
  <si>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</si>
  <si>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</si>
  <si>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</si>
  <si>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</si>
  <si>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</si>
  <si>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</si>
  <si>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</si>
  <si>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</si>
  <si>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</si>
  <si>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</si>
  <si>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</si>
  <si>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</si>
  <si>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</si>
  <si>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</si>
  <si>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</si>
  <si>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</si>
  <si>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</si>
  <si>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</si>
  <si>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</si>
  <si>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</si>
  <si>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</si>
  <si>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</si>
  <si>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</si>
  <si>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</si>
  <si>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</si>
  <si>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</si>
  <si>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</si>
  <si>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</si>
  <si>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</si>
  <si>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</si>
  <si>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</si>
  <si>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</si>
  <si>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</si>
  <si>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</si>
  <si>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</si>
  <si>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</si>
  <si>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</si>
  <si>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</si>
  <si>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</si>
  <si>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</si>
  <si>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</si>
  <si>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</si>
  <si>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</si>
  <si>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</si>
  <si>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</si>
  <si>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</si>
  <si>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</si>
  <si>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</si>
  <si>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</si>
  <si>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</si>
  <si>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</si>
  <si>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</si>
  <si>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</si>
  <si>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</si>
  <si>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</si>
  <si>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</si>
  <si>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</si>
  <si>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</si>
  <si>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</si>
  <si>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</si>
  <si>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</si>
  <si>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</si>
  <si>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</si>
  <si>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</si>
  <si>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</si>
  <si>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</si>
  <si>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</si>
  <si>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</si>
  <si>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</si>
  <si>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</si>
  <si>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</si>
  <si>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</si>
  <si>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</si>
  <si>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</si>
  <si>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</si>
  <si>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</si>
  <si>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</si>
  <si>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</si>
  <si>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</si>
  <si>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</si>
  <si>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</si>
  <si>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</si>
  <si>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</si>
  <si>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</si>
  <si>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</si>
  <si>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</si>
  <si>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</si>
  <si>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</si>
  <si>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</si>
  <si>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</si>
  <si>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</si>
  <si>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</si>
  <si>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</si>
  <si>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</si>
  <si>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</si>
  <si>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</si>
  <si>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</si>
  <si>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</si>
  <si>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</si>
  <si>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</si>
  <si>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</si>
  <si>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</si>
  <si>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</si>
  <si>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</si>
  <si>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</si>
  <si>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</si>
  <si>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</si>
  <si>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</si>
  <si>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</si>
  <si>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</si>
  <si>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</si>
  <si>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</si>
  <si>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</si>
  <si>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</si>
  <si>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</si>
  <si>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</si>
  <si>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</si>
  <si>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</si>
  <si>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</si>
  <si>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</si>
  <si>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</si>
  <si>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</si>
  <si>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</si>
  <si>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</si>
  <si>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</si>
  <si>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</si>
  <si>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</si>
  <si>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</si>
  <si>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</si>
  <si>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</si>
  <si>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</si>
  <si>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</si>
  <si>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</si>
  <si>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</si>
  <si>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</si>
  <si>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</si>
  <si>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</si>
  <si>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</si>
  <si>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</si>
  <si>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</si>
  <si>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</si>
  <si>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</si>
  <si>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</si>
  <si>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</si>
  <si>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</si>
  <si>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</si>
  <si>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</si>
  <si>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</si>
  <si>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</si>
  <si>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</si>
  <si>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</si>
  <si>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</si>
  <si>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</si>
  <si>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</si>
  <si>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</si>
  <si>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</si>
  <si>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</si>
  <si>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</si>
  <si>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</si>
  <si>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</si>
  <si>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</si>
  <si>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</si>
  <si>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</si>
  <si>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</si>
  <si>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</si>
  <si>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</si>
  <si>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</si>
  <si>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</si>
  <si>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</si>
  <si>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</si>
  <si>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</si>
  <si>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</si>
  <si>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</si>
  <si>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</si>
  <si>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</si>
  <si>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</si>
  <si>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</si>
  <si>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</si>
  <si>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</si>
  <si>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</si>
  <si>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</si>
  <si>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</si>
  <si>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</si>
  <si>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</si>
  <si>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</si>
  <si>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</si>
  <si>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</si>
  <si>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</si>
  <si>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</si>
  <si>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</si>
  <si>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</si>
  <si>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</si>
  <si>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</si>
  <si>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</si>
  <si>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</si>
  <si>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</si>
  <si>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</si>
  <si>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</si>
  <si>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</si>
  <si>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</si>
  <si>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</si>
  <si>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</si>
  <si>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</si>
  <si>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</si>
  <si>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</si>
  <si>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</si>
  <si>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</si>
  <si>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</si>
  <si>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</si>
  <si>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</si>
  <si>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</si>
  <si>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</si>
  <si>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</si>
  <si>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</si>
  <si>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</si>
  <si>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</si>
  <si>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</si>
  <si>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</si>
  <si>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</si>
  <si>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</si>
  <si>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</si>
  <si>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</si>
  <si>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</si>
  <si>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</si>
  <si>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</si>
  <si>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</si>
  <si>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</si>
  <si>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</si>
  <si>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</si>
  <si>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</si>
  <si>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</si>
  <si>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</si>
  <si>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</si>
  <si>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</si>
  <si>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</si>
  <si>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</si>
  <si>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</si>
  <si>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</si>
  <si>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</si>
  <si>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</si>
  <si>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</si>
  <si>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</si>
  <si>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</si>
  <si>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</si>
  <si>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</si>
  <si>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</si>
  <si>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</si>
  <si>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</si>
  <si>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</si>
  <si>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</si>
  <si>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</si>
  <si>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</si>
  <si>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</si>
  <si>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</si>
  <si>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</si>
  <si>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</si>
  <si>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</si>
  <si>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</si>
  <si>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</si>
  <si>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</si>
  <si>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</si>
  <si>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</si>
  <si>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</si>
  <si>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</si>
  <si>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</si>
  <si>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</si>
  <si>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</si>
  <si>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</si>
  <si>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</si>
  <si>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</si>
  <si>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</si>
  <si>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</si>
  <si>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</si>
  <si>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</si>
  <si>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</si>
  <si>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</si>
  <si>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</si>
  <si>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</si>
  <si>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</si>
  <si>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</si>
  <si>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</si>
  <si>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</si>
  <si>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</si>
  <si>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</si>
  <si>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</si>
  <si>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</si>
  <si>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</si>
  <si>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</si>
  <si>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</si>
  <si>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</si>
  <si>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</si>
  <si>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</si>
  <si>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</si>
  <si>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</si>
  <si>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</si>
  <si>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</si>
  <si>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</si>
  <si>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</si>
  <si>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</si>
  <si>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</si>
  <si>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</si>
  <si>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</si>
  <si>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</si>
  <si>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</si>
  <si>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</si>
  <si>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</si>
  <si>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</si>
  <si>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</si>
  <si>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</si>
  <si>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</si>
  <si>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</si>
  <si>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</si>
  <si>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</si>
  <si>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</si>
  <si>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</si>
  <si>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</si>
  <si>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</si>
  <si>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</si>
  <si>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</si>
  <si>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</si>
  <si>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</si>
  <si>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</si>
  <si>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</si>
  <si>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</si>
  <si>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</si>
  <si>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</si>
  <si>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</si>
  <si>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</si>
  <si>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</si>
  <si>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</si>
  <si>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</si>
  <si>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</si>
  <si>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</si>
  <si>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</si>
  <si>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</si>
  <si>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</si>
  <si>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</si>
  <si>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</si>
  <si>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</si>
  <si>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</si>
  <si>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</si>
  <si>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</si>
  <si>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</si>
  <si>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</si>
  <si>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</si>
  <si>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</si>
  <si>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</si>
  <si>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</si>
  <si>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</si>
  <si>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</si>
  <si>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</si>
  <si>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</si>
  <si>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</si>
  <si>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</si>
  <si>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</si>
  <si>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</si>
  <si>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</si>
  <si>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</si>
  <si>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</si>
  <si>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</si>
  <si>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</si>
  <si>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</si>
  <si>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</si>
  <si>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</si>
  <si>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</si>
  <si>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</si>
  <si>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</si>
  <si>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</si>
  <si>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</si>
  <si>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</si>
  <si>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</si>
  <si>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</si>
  <si>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</si>
  <si>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</si>
  <si>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</si>
  <si>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</si>
  <si>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</si>
  <si>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</si>
  <si>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</si>
  <si>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</si>
  <si>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</si>
  <si>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</si>
  <si>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</si>
  <si>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</si>
  <si>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</si>
  <si>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</si>
  <si>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</si>
  <si>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</si>
  <si>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</si>
  <si>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</si>
  <si>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</si>
  <si>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</si>
  <si>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</si>
  <si>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</si>
  <si>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</si>
  <si>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</si>
  <si>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</si>
  <si>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</si>
  <si>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</si>
  <si>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</si>
  <si>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</si>
  <si>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</si>
  <si>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</si>
  <si>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</si>
  <si>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</si>
  <si>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</si>
  <si>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</si>
  <si>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</si>
  <si>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</si>
  <si>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</si>
  <si>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</si>
  <si>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</si>
  <si>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</si>
  <si>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</si>
  <si>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</si>
  <si>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</si>
  <si>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</si>
  <si>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</si>
  <si>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</si>
  <si>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</si>
  <si>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</si>
  <si>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</si>
  <si>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</si>
  <si>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</si>
  <si>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</si>
  <si>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</si>
  <si>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</si>
  <si>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</si>
  <si>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</si>
  <si>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</si>
  <si>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</si>
  <si>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</si>
  <si>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</si>
  <si>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</si>
  <si>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</si>
  <si>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</si>
  <si>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</si>
  <si>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</si>
  <si>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</si>
  <si>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</si>
  <si>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</si>
  <si>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</si>
  <si>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</si>
  <si>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</si>
  <si>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</si>
  <si>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</si>
  <si>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</si>
  <si>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</si>
  <si>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</si>
  <si>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</si>
  <si>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</si>
  <si>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</si>
  <si>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</si>
  <si>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</si>
  <si>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</si>
  <si>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</si>
  <si>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</si>
  <si>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</si>
  <si>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</si>
  <si>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</si>
  <si>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</si>
  <si>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</si>
  <si>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</si>
  <si>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</si>
  <si>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</si>
  <si>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</si>
  <si>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</si>
  <si>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</si>
  <si>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</si>
  <si>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</si>
  <si>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</si>
  <si>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</si>
  <si>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</si>
  <si>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</si>
  <si>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</si>
  <si>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</si>
  <si>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</si>
  <si>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</si>
  <si>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</si>
  <si>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</si>
  <si>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</si>
  <si>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</si>
  <si>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</si>
  <si>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</si>
  <si>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</si>
  <si>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</si>
  <si>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</si>
  <si>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</si>
  <si>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</si>
  <si>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</si>
  <si>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</si>
  <si>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</si>
  <si>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</si>
  <si>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</si>
  <si>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</si>
  <si>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</si>
  <si>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</si>
  <si>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</si>
  <si>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</si>
  <si>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</si>
  <si>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</si>
  <si>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</si>
  <si>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</si>
  <si>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</si>
  <si>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</si>
  <si>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</si>
  <si>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</si>
  <si>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</si>
  <si>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</si>
  <si>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</si>
  <si>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</si>
  <si>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</si>
  <si>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</si>
  <si>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</si>
  <si>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</si>
  <si>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</si>
  <si>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</si>
  <si>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</si>
  <si>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</si>
  <si>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</si>
  <si>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</si>
  <si>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</si>
  <si>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</si>
  <si>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</si>
  <si>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</si>
  <si>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</si>
  <si>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</si>
  <si>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</si>
  <si>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</si>
  <si>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</si>
  <si>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</si>
  <si>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</si>
  <si>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</si>
  <si>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</si>
  <si>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</si>
  <si>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</si>
  <si>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</si>
  <si>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</si>
  <si>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</si>
  <si>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</si>
  <si>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</si>
  <si>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</si>
  <si>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</si>
  <si>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</si>
  <si>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</si>
  <si>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</si>
  <si>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</si>
  <si>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</si>
  <si>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</si>
  <si>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</si>
  <si>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</si>
  <si>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</si>
  <si>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</si>
  <si>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</si>
  <si>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</si>
  <si>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</si>
  <si>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</si>
  <si>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</si>
  <si>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</si>
  <si>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</si>
  <si>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</si>
  <si>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</si>
  <si>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</si>
  <si>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</si>
  <si>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</si>
  <si>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</si>
  <si>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</si>
  <si>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</si>
  <si>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</si>
  <si>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</si>
  <si>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</si>
  <si>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</si>
  <si>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</si>
  <si>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</si>
  <si>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</si>
  <si>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</si>
  <si>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</si>
  <si>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</si>
  <si>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</si>
  <si>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</si>
  <si>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</si>
  <si>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</si>
  <si>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</si>
  <si>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</si>
  <si>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</si>
  <si>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</si>
  <si>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</si>
  <si>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</si>
  <si>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</si>
  <si>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</si>
  <si>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</si>
  <si>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</si>
  <si>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</si>
  <si>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</si>
  <si>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</si>
  <si>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</si>
  <si>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</si>
  <si>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</si>
  <si>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</si>
  <si>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</si>
  <si>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</si>
  <si>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</si>
  <si>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</si>
  <si>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</si>
  <si>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</si>
  <si>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</si>
  <si>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</si>
  <si>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</si>
  <si>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</si>
  <si>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</si>
  <si>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</si>
  <si>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</si>
  <si>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</si>
  <si>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</si>
  <si>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</si>
  <si>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</si>
  <si>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</si>
  <si>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</si>
  <si>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</si>
  <si>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</si>
  <si>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</si>
  <si>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</si>
  <si>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</si>
  <si>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</si>
  <si>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</si>
  <si>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</si>
  <si>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</si>
  <si>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</si>
  <si>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</si>
  <si>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</si>
  <si>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</si>
  <si>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</si>
  <si>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</si>
  <si>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</si>
  <si>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</si>
  <si>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</si>
  <si>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</si>
  <si>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</si>
  <si>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</si>
  <si>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</si>
  <si>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</si>
  <si>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</si>
  <si>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</si>
  <si>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</si>
  <si>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</si>
  <si>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</si>
  <si>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</si>
  <si>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</si>
  <si>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</si>
  <si>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</si>
  <si>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</si>
  <si>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</si>
  <si>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</si>
  <si>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</si>
  <si>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</si>
  <si>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</si>
  <si>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</si>
  <si>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</si>
  <si>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</si>
  <si>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</si>
  <si>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</si>
  <si>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</si>
  <si>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</si>
  <si>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</si>
  <si>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</si>
  <si>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</si>
  <si>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</si>
  <si>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</si>
  <si>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</si>
  <si>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</si>
  <si>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</si>
  <si>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</si>
  <si>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</si>
  <si>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</si>
  <si>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</si>
  <si>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</si>
  <si>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</si>
  <si>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</si>
  <si>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</si>
  <si>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</si>
  <si>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</si>
  <si>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</si>
  <si>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</si>
  <si>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</si>
  <si>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</si>
  <si>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</si>
  <si>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</si>
  <si>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</si>
  <si>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</si>
  <si>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</si>
  <si>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</si>
  <si>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</si>
  <si>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</si>
  <si>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</si>
  <si>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</si>
  <si>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</si>
  <si>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</si>
  <si>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</si>
  <si>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</si>
  <si>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</si>
  <si>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</si>
  <si>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</si>
  <si>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</si>
  <si>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</si>
  <si>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</si>
  <si>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</si>
  <si>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</si>
  <si>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</si>
  <si>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</si>
  <si>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</si>
  <si>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</si>
  <si>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</si>
  <si>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</si>
  <si>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</si>
  <si>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</si>
  <si>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</si>
  <si>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</si>
  <si>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</si>
  <si>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</si>
  <si>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</si>
  <si>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</si>
  <si>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</si>
  <si>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</si>
  <si>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</si>
  <si>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</si>
  <si>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</si>
  <si>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</si>
  <si>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</si>
  <si>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</si>
  <si>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</si>
  <si>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</si>
  <si>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</si>
  <si>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</si>
  <si>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</si>
  <si>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</si>
  <si>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</si>
  <si>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</si>
  <si>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</si>
  <si>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</si>
  <si>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</si>
  <si>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</si>
  <si>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</si>
  <si>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</si>
  <si>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</si>
  <si>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</si>
  <si>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</si>
  <si>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</si>
  <si>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</si>
  <si>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</si>
  <si>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</si>
  <si>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</si>
  <si>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</si>
  <si>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</si>
  <si>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</si>
  <si>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</si>
  <si>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</si>
  <si>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</si>
  <si>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</si>
  <si>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</si>
  <si>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</si>
  <si>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</si>
  <si>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</si>
  <si>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</si>
  <si>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</si>
  <si>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</si>
  <si>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</si>
  <si>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</si>
  <si>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</si>
  <si>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</si>
  <si>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</si>
  <si>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</si>
  <si>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</si>
  <si>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</si>
  <si>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</si>
  <si>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</si>
  <si>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</si>
  <si>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</si>
  <si>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</si>
  <si>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</si>
  <si>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</si>
  <si>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</si>
  <si>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</si>
  <si>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</si>
  <si>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</si>
  <si>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</si>
  <si>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</si>
  <si>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</si>
  <si>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</si>
  <si>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</si>
  <si>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</si>
  <si>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</si>
  <si>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</si>
  <si>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</si>
  <si>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</si>
  <si>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</si>
  <si>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</si>
  <si>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</si>
  <si>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</si>
  <si>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</si>
  <si>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</si>
  <si>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</si>
  <si>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</si>
  <si>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</si>
  <si>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</si>
  <si>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</si>
  <si>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</si>
  <si>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</si>
  <si>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</si>
  <si>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</si>
  <si>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</si>
  <si>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</si>
  <si>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</si>
  <si>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</si>
  <si>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</si>
  <si>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</si>
  <si>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</si>
  <si>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</si>
  <si>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</si>
  <si>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</si>
  <si>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</si>
  <si>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</si>
  <si>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</si>
  <si>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</si>
  <si>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</si>
  <si>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</si>
  <si>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</si>
  <si>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</si>
  <si>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</si>
  <si>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</si>
  <si>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</si>
  <si>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</si>
  <si>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</si>
  <si>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</si>
  <si>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</si>
  <si>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</si>
  <si>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</si>
  <si>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</si>
  <si>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</si>
  <si>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</si>
  <si>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</si>
  <si>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</si>
  <si>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</si>
  <si>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</si>
  <si>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</si>
  <si>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</si>
  <si>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</si>
  <si>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</si>
  <si>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</si>
  <si>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</si>
  <si>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</si>
  <si>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</si>
  <si>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</si>
  <si>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</si>
  <si>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</si>
  <si>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</si>
  <si>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</si>
  <si>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</si>
  <si>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</si>
  <si>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</si>
  <si>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</si>
  <si>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</si>
  <si>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</si>
  <si>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</si>
  <si>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</si>
  <si>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</si>
  <si>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</si>
  <si>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</si>
  <si>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</si>
  <si>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</si>
  <si>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</si>
  <si>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</si>
  <si>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</si>
  <si>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</si>
  <si>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</si>
  <si>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</si>
  <si>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</si>
  <si>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</si>
  <si>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</si>
  <si>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</si>
  <si>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</si>
  <si>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</si>
  <si>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</si>
  <si>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</si>
  <si>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</si>
  <si>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</si>
  <si>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</si>
  <si>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</si>
  <si>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</si>
  <si>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</si>
  <si>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</si>
  <si>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</si>
  <si>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</si>
  <si>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</si>
  <si>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</si>
  <si>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</si>
  <si>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</si>
  <si>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</si>
  <si>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</si>
  <si>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</si>
  <si>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</si>
  <si>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</si>
  <si>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</si>
  <si>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</si>
  <si>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</si>
  <si>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</si>
  <si>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</si>
  <si>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</si>
  <si>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</si>
  <si>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</si>
  <si>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</si>
  <si>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</si>
  <si>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</si>
  <si>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</si>
  <si>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</si>
  <si>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</si>
  <si>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</si>
  <si>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</si>
  <si>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</si>
  <si>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</si>
  <si>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</si>
  <si>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</si>
  <si>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</si>
  <si>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</si>
  <si>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</si>
  <si>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</si>
  <si>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</si>
  <si>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</si>
  <si>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</si>
  <si>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</si>
  <si>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</si>
  <si>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</si>
  <si>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</si>
  <si>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</si>
  <si>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</si>
  <si>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</si>
  <si>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</si>
  <si>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</si>
  <si>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</si>
  <si>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</si>
  <si>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</si>
  <si>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</si>
  <si>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</si>
  <si>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</si>
  <si>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</si>
  <si>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</si>
  <si>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</si>
  <si>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</si>
  <si>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</si>
  <si>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</si>
  <si>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</si>
  <si>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</si>
  <si>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</si>
  <si>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</si>
  <si>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</si>
  <si>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</si>
  <si>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</si>
  <si>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</si>
  <si>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</si>
  <si>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</si>
  <si>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</si>
  <si>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</si>
  <si>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</si>
  <si>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</si>
  <si>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</si>
  <si>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</si>
  <si>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</si>
  <si>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</si>
  <si>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</si>
  <si>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</si>
  <si>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</si>
  <si>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</si>
  <si>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</si>
  <si>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</si>
  <si>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</si>
  <si>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</si>
  <si>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</si>
  <si>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</si>
  <si>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</si>
  <si>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</si>
  <si>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</si>
  <si>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</si>
  <si>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</si>
  <si>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</si>
  <si>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</si>
  <si>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</si>
  <si>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</si>
  <si>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</si>
  <si>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</si>
  <si>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</si>
  <si>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</si>
  <si>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</si>
  <si>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</si>
  <si>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</si>
  <si>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</si>
  <si>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</si>
  <si>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</si>
  <si>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</si>
  <si>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</si>
  <si>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</si>
  <si>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</si>
  <si>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</si>
  <si>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</si>
  <si>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</si>
  <si>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</si>
  <si>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</si>
  <si>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</si>
  <si>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</si>
  <si>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</si>
  <si>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</si>
  <si>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</si>
  <si>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</si>
  <si>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</si>
  <si>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</si>
  <si>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</si>
  <si>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</si>
  <si>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</si>
  <si>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</si>
  <si>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</si>
  <si>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</si>
  <si>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</si>
  <si>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</si>
  <si>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</si>
  <si>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</si>
  <si>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</si>
  <si>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</si>
  <si>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</si>
  <si>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</si>
  <si>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</si>
  <si>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</si>
  <si>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</si>
  <si>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</si>
  <si>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</si>
  <si>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</si>
  <si>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</si>
  <si>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</si>
  <si>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</si>
  <si>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</si>
  <si>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</si>
  <si>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</si>
  <si>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</si>
  <si>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</si>
  <si>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</si>
  <si>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</si>
  <si>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</si>
  <si>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</si>
  <si>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</si>
  <si>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</si>
  <si>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</si>
  <si>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</si>
  <si>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</si>
  <si>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</si>
  <si>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</si>
  <si>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</si>
  <si>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</si>
  <si>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</si>
  <si>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</si>
  <si>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</si>
  <si>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</si>
  <si>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</si>
  <si>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</si>
  <si>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</si>
  <si>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</si>
  <si>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</si>
  <si>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</si>
  <si>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</si>
  <si>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</si>
  <si>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</si>
  <si>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</si>
  <si>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</si>
  <si>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</si>
  <si>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</si>
  <si>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</si>
  <si>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</si>
  <si>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</si>
  <si>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</si>
  <si>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</si>
  <si>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</si>
  <si>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</si>
  <si>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</si>
  <si>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</si>
  <si>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</si>
  <si>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</si>
  <si>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</si>
  <si>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</si>
  <si>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</si>
  <si>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</si>
  <si>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</si>
  <si>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</si>
  <si>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</si>
  <si>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</si>
  <si>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</si>
  <si>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</si>
  <si>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</si>
  <si>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</si>
  <si>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</si>
  <si>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</si>
  <si>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</si>
  <si>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</si>
  <si>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</si>
  <si>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</si>
  <si>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</si>
  <si>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</si>
  <si>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</si>
  <si>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</si>
  <si>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</si>
  <si>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</si>
  <si>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</si>
  <si>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</si>
  <si>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</si>
  <si>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</si>
  <si>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</si>
  <si>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</si>
  <si>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</si>
  <si>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</si>
  <si>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</si>
  <si>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</si>
  <si>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</si>
  <si>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</si>
  <si>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</si>
  <si>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</si>
  <si>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</si>
  <si>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</si>
  <si>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</si>
  <si>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</si>
  <si>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</si>
  <si>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</si>
  <si>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</si>
  <si>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</si>
  <si>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</si>
  <si>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</si>
  <si>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</si>
  <si>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</si>
  <si>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</si>
  <si>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</si>
  <si>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</si>
  <si>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</si>
  <si>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</si>
  <si>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</si>
  <si>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</si>
  <si>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</si>
  <si>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</si>
  <si>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</si>
  <si>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</si>
  <si>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</si>
  <si>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</si>
  <si>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</si>
  <si>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</si>
  <si>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</si>
  <si>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</si>
  <si>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</si>
  <si>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</si>
  <si>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</si>
  <si>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</si>
  <si>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</si>
  <si>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</si>
  <si>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</si>
  <si>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</si>
  <si>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</si>
  <si>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</si>
  <si>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</si>
  <si>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</si>
  <si>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</si>
  <si>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</si>
  <si>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</si>
  <si>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</si>
  <si>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</si>
  <si>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</si>
  <si>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</si>
  <si>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</si>
  <si>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</si>
  <si>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</si>
  <si>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</si>
  <si>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</si>
  <si>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</si>
  <si>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</si>
  <si>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</si>
  <si>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</si>
  <si>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</si>
  <si>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</si>
  <si>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</si>
  <si>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</si>
  <si>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</si>
  <si>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</si>
  <si>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</si>
  <si>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</si>
  <si>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</si>
  <si>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</si>
  <si>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</si>
  <si>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</si>
  <si>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</si>
  <si>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</si>
  <si>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</si>
  <si>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</si>
  <si>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</si>
  <si>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</si>
  <si>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</si>
  <si>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</si>
  <si>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</si>
  <si>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</si>
  <si>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</si>
  <si>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</si>
  <si>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</si>
  <si>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</si>
  <si>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</si>
  <si>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</si>
  <si>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</si>
  <si>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</si>
  <si>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</si>
  <si>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</si>
  <si>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</si>
  <si>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</si>
  <si>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</si>
  <si>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</si>
  <si>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</si>
  <si>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</si>
  <si>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</si>
  <si>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</si>
  <si>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</si>
  <si>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</si>
  <si>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</si>
  <si>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</si>
  <si>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</si>
  <si>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</si>
  <si>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</si>
  <si>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</si>
  <si>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</si>
  <si>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</si>
  <si>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</si>
  <si>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</si>
  <si>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</si>
  <si>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</si>
  <si>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</si>
  <si>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</si>
  <si>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</si>
  <si>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</si>
  <si>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</si>
  <si>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</si>
  <si>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</si>
  <si>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</si>
  <si>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</si>
  <si>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</si>
  <si>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</si>
  <si>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</si>
  <si>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</si>
  <si>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</si>
  <si>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</si>
  <si>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</si>
  <si>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</si>
  <si>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</si>
  <si>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</si>
  <si>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</si>
  <si>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</si>
  <si>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</si>
  <si>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</si>
  <si>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</si>
  <si>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</si>
  <si>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</si>
  <si>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</si>
  <si>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</si>
  <si>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</si>
  <si>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</si>
  <si>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</si>
  <si>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</si>
  <si>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</si>
  <si>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</si>
  <si>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</si>
  <si>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</si>
  <si>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</si>
  <si>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</si>
  <si>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</si>
  <si>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</si>
  <si>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</si>
  <si>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</si>
  <si>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</si>
  <si>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</si>
  <si>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</si>
  <si>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</si>
  <si>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</si>
  <si>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</si>
  <si>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</si>
  <si>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</si>
  <si>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</si>
  <si>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</si>
  <si>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</si>
  <si>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</si>
  <si>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</si>
  <si>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</si>
  <si>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</si>
  <si>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</si>
  <si>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</si>
  <si>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</si>
  <si>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</si>
  <si>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</si>
  <si>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</si>
  <si>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</si>
  <si>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</si>
  <si>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</si>
  <si>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</si>
  <si>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</si>
  <si>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</si>
  <si>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</si>
  <si>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</si>
  <si>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</si>
  <si>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</si>
  <si>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</si>
  <si>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</si>
  <si>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</si>
  <si>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</si>
  <si>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</si>
  <si>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</si>
  <si>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</si>
  <si>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</si>
  <si>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</si>
  <si>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</si>
  <si>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</si>
  <si>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</si>
  <si>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</si>
  <si>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</si>
  <si>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</si>
  <si>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</si>
  <si>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</si>
  <si>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</si>
  <si>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</si>
  <si>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</si>
  <si>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</si>
  <si>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</si>
  <si>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</si>
  <si>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</si>
  <si>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</si>
  <si>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</si>
  <si>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</si>
  <si>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</si>
  <si>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</si>
  <si>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</si>
  <si>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</si>
  <si>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</si>
  <si>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</si>
  <si>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</si>
  <si>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</si>
  <si>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</si>
  <si>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</si>
  <si>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</si>
  <si>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</si>
  <si>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</si>
  <si>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</si>
  <si>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</si>
  <si>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</si>
  <si>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</si>
  <si>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</si>
  <si>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</si>
  <si>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</si>
  <si>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</si>
  <si>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</si>
  <si>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</si>
  <si>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</si>
  <si>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</si>
  <si>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</si>
  <si>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</si>
  <si>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</si>
  <si>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</si>
  <si>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</si>
  <si>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</si>
  <si>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</si>
  <si>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</si>
  <si>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</si>
  <si>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</si>
  <si>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</si>
  <si>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</si>
  <si>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</si>
  <si>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</si>
  <si>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</si>
  <si>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</si>
  <si>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</si>
  <si>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</si>
  <si>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</si>
  <si>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</si>
  <si>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</si>
  <si>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</si>
  <si>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</si>
  <si>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</si>
  <si>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</si>
  <si>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</si>
  <si>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</si>
  <si>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</si>
  <si>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</si>
  <si>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</si>
  <si>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</si>
  <si>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</si>
  <si>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</si>
  <si>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</si>
  <si>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</si>
  <si>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</si>
  <si>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</si>
  <si>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</si>
  <si>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</si>
  <si>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</si>
  <si>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</si>
  <si>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</si>
  <si>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</si>
  <si>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</si>
  <si>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</si>
  <si>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</si>
  <si>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</si>
  <si>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</si>
  <si>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</si>
  <si>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</si>
  <si>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</si>
  <si>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</si>
  <si>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</si>
  <si>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</si>
  <si>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</si>
  <si>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</si>
  <si>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</si>
  <si>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</si>
  <si>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</si>
  <si>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</si>
  <si>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</si>
  <si>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</si>
  <si>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</si>
  <si>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</si>
  <si>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</si>
  <si>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</si>
  <si>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</si>
  <si>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</si>
  <si>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</si>
  <si>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</si>
  <si>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</si>
  <si>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</si>
  <si>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</si>
  <si>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</si>
  <si>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</si>
  <si>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</si>
  <si>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</si>
  <si>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</si>
  <si>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</si>
  <si>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</si>
  <si>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</si>
  <si>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</si>
  <si>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</si>
  <si>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</si>
  <si>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</si>
  <si>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</si>
  <si>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</si>
  <si>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</si>
  <si>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</si>
  <si>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</si>
  <si>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</si>
  <si>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</si>
  <si>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</si>
  <si>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</si>
  <si>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</si>
  <si>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</si>
  <si>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</si>
  <si>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</si>
  <si>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</si>
  <si>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</si>
  <si>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</si>
  <si>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</si>
  <si>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</si>
  <si>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</si>
  <si>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</si>
  <si>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</si>
  <si>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</si>
  <si>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</si>
  <si>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</si>
  <si>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</si>
  <si>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</si>
  <si>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</si>
  <si>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</si>
  <si>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</si>
  <si>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</si>
  <si>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</si>
  <si>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</si>
  <si>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</si>
  <si>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</si>
  <si>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</si>
  <si>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</si>
  <si>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</si>
  <si>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</si>
  <si>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</si>
  <si>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</si>
  <si>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</si>
  <si>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</si>
  <si>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</si>
  <si>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</si>
  <si>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</si>
  <si>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</si>
  <si>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</si>
  <si>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</si>
  <si>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</si>
  <si>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</si>
  <si>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</si>
  <si>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</si>
  <si>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</si>
  <si>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</si>
  <si>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</si>
  <si>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</si>
  <si>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</si>
  <si>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</si>
  <si>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</si>
  <si>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</si>
  <si>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</si>
  <si>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</si>
  <si>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</si>
  <si>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</si>
  <si>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</si>
  <si>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</si>
  <si>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</si>
  <si>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</si>
  <si>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</si>
  <si>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</si>
  <si>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</si>
  <si>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</si>
  <si>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</si>
  <si>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</si>
  <si>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</si>
  <si>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</si>
  <si>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</si>
  <si>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</si>
  <si>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</si>
  <si>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</si>
  <si>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</si>
  <si>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</si>
  <si>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</si>
  <si>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</si>
  <si>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</si>
  <si>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</si>
  <si>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</si>
  <si>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</si>
  <si>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</si>
  <si>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</si>
  <si>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</si>
  <si>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</si>
  <si>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</si>
  <si>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</si>
  <si>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</si>
  <si>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</si>
  <si>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</si>
  <si>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</si>
  <si>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</si>
  <si>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</si>
  <si>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</si>
  <si>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</si>
  <si>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</si>
  <si>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</si>
  <si>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</si>
  <si>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</si>
  <si>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</si>
  <si>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</si>
  <si>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</si>
  <si>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</si>
  <si>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</si>
  <si>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</si>
  <si>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</si>
  <si>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</si>
  <si>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</si>
  <si>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</si>
  <si>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</si>
  <si>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</si>
  <si>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</si>
  <si>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</si>
  <si>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</si>
  <si>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</si>
  <si>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</si>
  <si>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</si>
  <si>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</si>
  <si>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</si>
  <si>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</si>
  <si>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</si>
  <si>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</si>
  <si>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</si>
  <si>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</si>
  <si>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</si>
  <si>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</si>
  <si>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</si>
  <si>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</si>
  <si>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</si>
  <si>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</si>
  <si>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</si>
  <si>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</si>
  <si>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</si>
  <si>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</si>
  <si>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</si>
  <si>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</si>
  <si>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</si>
  <si>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</si>
  <si>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</si>
  <si>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</si>
  <si>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</si>
  <si>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</si>
  <si>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</si>
  <si>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</si>
  <si>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</si>
  <si>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</si>
  <si>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</si>
  <si>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</si>
  <si>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</si>
  <si>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</si>
  <si>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</si>
  <si>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</si>
  <si>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</si>
  <si>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</si>
  <si>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</si>
  <si>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</si>
  <si>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</si>
  <si>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</si>
  <si>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</si>
  <si>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</si>
  <si>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</si>
  <si>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</si>
  <si>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</si>
  <si>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</si>
  <si>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</si>
  <si>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</si>
  <si>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</si>
  <si>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</si>
  <si>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</si>
  <si>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</si>
  <si>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</si>
  <si>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</si>
  <si>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</si>
  <si>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</si>
  <si>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</si>
  <si>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</si>
  <si>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</si>
  <si>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</si>
  <si>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</si>
  <si>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</si>
  <si>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</si>
  <si>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</si>
  <si>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</si>
  <si>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</si>
  <si>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</si>
  <si>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</si>
  <si>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</si>
  <si>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</si>
  <si>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</si>
  <si>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</si>
  <si>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</si>
  <si>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</si>
  <si>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</si>
  <si>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</si>
  <si>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</si>
  <si>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</si>
  <si>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</si>
  <si>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</si>
  <si>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</si>
  <si>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</si>
  <si>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</si>
  <si>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</si>
  <si>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</si>
  <si>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</si>
  <si>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</si>
  <si>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</si>
  <si>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</si>
  <si>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</si>
  <si>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</si>
  <si>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</si>
  <si>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</si>
  <si>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</si>
  <si>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</si>
  <si>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</si>
  <si>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</si>
  <si>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</si>
  <si>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</si>
  <si>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</si>
  <si>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</si>
  <si>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</si>
  <si>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</si>
  <si>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</si>
  <si>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</si>
  <si>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</si>
  <si>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</si>
  <si>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</si>
  <si>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</si>
  <si>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</si>
  <si>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</si>
  <si>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</si>
  <si>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</si>
  <si>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</si>
  <si>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</si>
  <si>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</si>
  <si>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</si>
  <si>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</si>
  <si>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</si>
  <si>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</si>
  <si>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</si>
  <si>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</si>
  <si>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</si>
  <si>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</si>
  <si>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</si>
  <si>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</si>
  <si>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</si>
  <si>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</si>
  <si>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</si>
  <si>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</si>
  <si>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</si>
  <si>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</si>
  <si>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</si>
  <si>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</si>
  <si>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</si>
  <si>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</si>
  <si>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</si>
  <si>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</si>
  <si>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</si>
  <si>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</si>
  <si>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</si>
  <si>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</si>
  <si>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</si>
  <si>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</si>
  <si>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</si>
  <si>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</si>
  <si>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</si>
  <si>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</si>
  <si>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</si>
  <si>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</si>
  <si>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</si>
  <si>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</si>
  <si>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</si>
  <si>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</si>
  <si>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</si>
  <si>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</si>
  <si>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</si>
  <si>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</si>
  <si>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</si>
  <si>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</si>
  <si>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</si>
  <si>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</si>
  <si>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</si>
  <si>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</si>
  <si>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</si>
  <si>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</si>
  <si>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</si>
  <si>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</si>
  <si>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</si>
  <si>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</si>
  <si>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</si>
  <si>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</si>
  <si>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</si>
  <si>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</si>
  <si>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</si>
  <si>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</si>
  <si>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</si>
  <si>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</si>
  <si>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</si>
  <si>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</si>
  <si>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</si>
  <si>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</si>
  <si>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</si>
  <si>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</si>
  <si>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</si>
  <si>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</si>
  <si>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</si>
  <si>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</si>
  <si>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</si>
  <si>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</si>
  <si>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</si>
  <si>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</si>
  <si>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</si>
  <si>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</si>
  <si>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</si>
  <si>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</si>
  <si>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</si>
  <si>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</si>
  <si>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</si>
  <si>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</si>
  <si>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</si>
  <si>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</si>
  <si>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</si>
  <si>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</si>
  <si>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</si>
  <si>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</si>
  <si>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</si>
  <si>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</si>
  <si>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</si>
  <si>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</si>
  <si>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</si>
  <si>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</si>
  <si>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</si>
  <si>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</si>
  <si>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</si>
  <si>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</si>
  <si>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</si>
  <si>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</si>
  <si>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</si>
  <si>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</si>
  <si>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</si>
  <si>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</si>
  <si>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</si>
  <si>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</si>
  <si>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</si>
  <si>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</si>
  <si>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</si>
  <si>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</si>
  <si>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</si>
  <si>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</si>
  <si>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</si>
  <si>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</si>
  <si>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</si>
  <si>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</si>
  <si>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</si>
  <si>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</si>
  <si>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</si>
  <si>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</si>
  <si>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</si>
  <si>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</si>
  <si>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</si>
  <si>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</si>
  <si>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</si>
  <si>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</si>
  <si>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</si>
  <si>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</si>
  <si>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</si>
  <si>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</si>
  <si>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</si>
  <si>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</si>
  <si>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</si>
  <si>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</si>
  <si>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</si>
  <si>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</si>
  <si>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</si>
  <si>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</si>
  <si>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</si>
  <si>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</si>
  <si>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</si>
  <si>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</si>
  <si>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</si>
  <si>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</si>
  <si>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</si>
  <si>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</si>
  <si>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</si>
  <si>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</si>
  <si>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</si>
  <si>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</si>
  <si>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</si>
  <si>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</si>
  <si>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</si>
  <si>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</si>
  <si>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</si>
  <si>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</si>
  <si>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</si>
  <si>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</si>
  <si>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</si>
  <si>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</si>
  <si>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</si>
  <si>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</si>
  <si>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</si>
  <si>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</si>
  <si>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</si>
  <si>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</si>
  <si>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</si>
  <si>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</si>
  <si>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</si>
  <si>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</si>
  <si>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</si>
  <si>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</si>
  <si>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</si>
  <si>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</si>
  <si>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</si>
  <si>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</si>
  <si>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</si>
  <si>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</si>
  <si>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</si>
  <si>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</si>
  <si>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</si>
  <si>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</si>
  <si>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</si>
  <si>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</si>
  <si>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</si>
  <si>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</si>
  <si>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</si>
  <si>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</si>
  <si>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</si>
  <si>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</si>
  <si>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</si>
  <si>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</si>
  <si>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</si>
  <si>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</si>
  <si>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</si>
  <si>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</si>
  <si>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</si>
  <si>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</si>
  <si>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</si>
  <si>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</si>
  <si>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</si>
  <si>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</si>
  <si>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</si>
  <si>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</si>
  <si>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</si>
  <si>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</si>
  <si>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</si>
  <si>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</si>
  <si>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</si>
  <si>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</si>
  <si>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</si>
  <si>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</si>
  <si>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</si>
  <si>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</si>
  <si>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</si>
  <si>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</si>
  <si>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</si>
  <si>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</si>
  <si>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</si>
  <si>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</si>
  <si>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</si>
  <si>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</si>
  <si>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</si>
  <si>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</si>
  <si>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</si>
  <si>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</si>
  <si>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</si>
  <si>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</si>
  <si>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</si>
  <si>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</si>
  <si>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</si>
  <si>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</si>
  <si>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</si>
  <si>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</si>
  <si>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</si>
  <si>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</si>
  <si>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</si>
  <si>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</si>
  <si>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</si>
  <si>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</si>
  <si>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</si>
  <si>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</si>
  <si>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</si>
  <si>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</si>
  <si>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</si>
  <si>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</si>
  <si>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</si>
  <si>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</si>
  <si>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</si>
  <si>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</si>
  <si>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</si>
  <si>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</si>
  <si>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</si>
  <si>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</si>
  <si>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</si>
  <si>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</si>
  <si>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</si>
  <si>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</si>
  <si>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</si>
  <si>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</si>
  <si>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</si>
  <si>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</si>
  <si>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</si>
  <si>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</si>
  <si>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</si>
  <si>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</si>
  <si>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</si>
  <si>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</si>
  <si>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</si>
  <si>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</si>
  <si>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</si>
  <si>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</si>
  <si>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</si>
  <si>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</si>
  <si>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</si>
  <si>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</si>
  <si>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</si>
  <si>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</si>
  <si>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</si>
  <si>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</si>
  <si>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</si>
  <si>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</si>
  <si>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</si>
  <si>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</si>
  <si>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</si>
  <si>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</si>
  <si>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</si>
  <si>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</si>
  <si>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</si>
  <si>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</si>
  <si>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</si>
  <si>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</si>
  <si>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</si>
  <si>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</si>
  <si>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</si>
  <si>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</si>
  <si>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</si>
  <si>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</si>
  <si>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</si>
  <si>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</si>
  <si>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</si>
  <si>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</si>
  <si>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</si>
  <si>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</si>
  <si>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</si>
  <si>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</si>
  <si>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</si>
  <si>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</si>
  <si>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</si>
  <si>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</si>
  <si>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</si>
  <si>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</si>
  <si>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</si>
  <si>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</si>
  <si>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</si>
  <si>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</si>
  <si>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</si>
  <si>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</si>
  <si>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</si>
  <si>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</si>
  <si>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</si>
  <si>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</si>
  <si>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</si>
  <si>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</si>
  <si>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</si>
  <si>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</si>
  <si>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</si>
  <si>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</si>
  <si>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</si>
  <si>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</si>
  <si>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</si>
  <si>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</si>
  <si>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</si>
  <si>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</si>
  <si>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</si>
  <si>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</si>
  <si>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</si>
  <si>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</si>
  <si>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</si>
  <si>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</si>
  <si>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</si>
  <si>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</si>
  <si>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</si>
  <si>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</si>
  <si>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</si>
  <si>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</si>
  <si>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</si>
  <si>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</si>
  <si>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</si>
  <si>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</si>
  <si>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</si>
  <si>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</si>
  <si>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</si>
  <si>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</si>
  <si>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</si>
  <si>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</si>
  <si>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</si>
  <si>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</si>
  <si>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</si>
  <si>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</si>
  <si>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</si>
  <si>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</si>
  <si>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</si>
  <si>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</si>
  <si>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</si>
  <si>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</si>
  <si>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</si>
  <si>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</si>
  <si>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</si>
  <si>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</si>
  <si>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</si>
  <si>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</si>
  <si>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</si>
  <si>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</si>
  <si>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</si>
  <si>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</si>
  <si>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</si>
  <si>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</si>
  <si>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</si>
  <si>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</si>
  <si>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</si>
  <si>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</si>
  <si>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</si>
  <si>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</si>
  <si>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</si>
  <si>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</si>
  <si>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</si>
  <si>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</si>
  <si>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</si>
  <si>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</si>
  <si>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</si>
  <si>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</si>
  <si>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</si>
  <si>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</si>
  <si>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</si>
  <si>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</si>
  <si>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</si>
  <si>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</si>
  <si>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</si>
  <si>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</si>
  <si>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</si>
  <si>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</si>
  <si>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</si>
  <si>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</si>
  <si>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</si>
  <si>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</si>
  <si>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</si>
  <si>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</si>
  <si>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</si>
  <si>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</si>
  <si>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</si>
  <si>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</si>
  <si>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</si>
  <si>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</si>
  <si>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</si>
  <si>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</si>
  <si>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</si>
  <si>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</si>
  <si>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</si>
  <si>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</si>
  <si>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</si>
  <si>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</si>
  <si>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</si>
  <si>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</si>
  <si>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</si>
  <si>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</si>
  <si>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</si>
  <si>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</si>
  <si>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</si>
  <si>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</si>
  <si>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</si>
  <si>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</si>
  <si>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</si>
  <si>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</si>
  <si>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</si>
  <si>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</si>
  <si>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</si>
  <si>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</si>
  <si>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</si>
  <si>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</si>
  <si>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</si>
  <si>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</si>
  <si>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</si>
  <si>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</si>
  <si>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</si>
  <si>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</si>
  <si>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</si>
  <si>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</si>
  <si>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</si>
  <si>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</si>
  <si>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</si>
  <si>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</si>
  <si>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</si>
  <si>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</si>
  <si>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</si>
  <si>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</si>
  <si>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</si>
  <si>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</si>
  <si>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</si>
  <si>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</si>
  <si>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</si>
  <si>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</si>
  <si>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</si>
  <si>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</si>
  <si>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</si>
  <si>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</si>
  <si>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</si>
  <si>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</si>
  <si>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</si>
  <si>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</si>
  <si>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</si>
  <si>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</si>
  <si>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</si>
  <si>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</si>
  <si>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</si>
  <si>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</si>
  <si>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</si>
  <si>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</si>
  <si>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</si>
  <si>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</si>
  <si>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</si>
  <si>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</si>
  <si>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</si>
  <si>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</si>
  <si>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</si>
  <si>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</si>
  <si>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</si>
  <si>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</si>
  <si>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</si>
  <si>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</si>
  <si>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</si>
  <si>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</si>
  <si>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</si>
  <si>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</si>
  <si>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</si>
  <si>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</si>
  <si>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</si>
  <si>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</si>
  <si>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</si>
  <si>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</si>
  <si>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</si>
  <si>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</si>
  <si>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</si>
  <si>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</si>
  <si>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</si>
  <si>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</si>
  <si>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</si>
  <si>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</si>
  <si>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</si>
  <si>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</si>
  <si>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</si>
  <si>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</si>
  <si>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</si>
  <si>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</si>
  <si>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</si>
  <si>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</si>
  <si>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</si>
  <si>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</si>
  <si>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</si>
  <si>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</si>
  <si>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</si>
  <si>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</si>
  <si>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</si>
  <si>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</si>
  <si>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</si>
  <si>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</si>
  <si>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</si>
  <si>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</si>
  <si>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</si>
  <si>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</si>
  <si>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</si>
  <si>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</si>
  <si>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</si>
  <si>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</si>
  <si>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</si>
  <si>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</si>
  <si>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</si>
  <si>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</si>
  <si>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</si>
  <si>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</si>
  <si>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</si>
  <si>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</si>
  <si>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</si>
  <si>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</si>
  <si>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</si>
  <si>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</si>
  <si>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</si>
  <si>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</si>
  <si>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</si>
  <si>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</si>
  <si>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</si>
  <si>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</si>
  <si>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</si>
  <si>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</si>
  <si>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</si>
  <si>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</si>
  <si>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</si>
  <si>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</si>
  <si>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</si>
  <si>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</si>
  <si>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</si>
  <si>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</si>
  <si>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</si>
  <si>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</si>
  <si>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</si>
  <si>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</si>
  <si>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</si>
  <si>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</si>
  <si>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</si>
  <si>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</si>
  <si>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</si>
  <si>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</si>
  <si>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</si>
  <si>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</si>
  <si>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</si>
  <si>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</si>
  <si>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</si>
  <si>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</si>
  <si>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</si>
  <si>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</si>
  <si>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</si>
  <si>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</si>
  <si>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</si>
  <si>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</si>
  <si>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</si>
  <si>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</si>
  <si>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</si>
  <si>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</si>
  <si>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</si>
  <si>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</si>
  <si>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</si>
  <si>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</si>
  <si>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</si>
  <si>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</si>
  <si>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</si>
  <si>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</si>
  <si>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</si>
  <si>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</si>
  <si>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</si>
  <si>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</si>
  <si>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</si>
  <si>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</si>
  <si>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</si>
  <si>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</si>
  <si>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</si>
  <si>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</si>
  <si>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</si>
  <si>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</si>
  <si>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</si>
  <si>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</si>
  <si>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</si>
  <si>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</si>
  <si>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</si>
  <si>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</si>
  <si>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</si>
  <si>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</si>
  <si>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</si>
  <si>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</si>
  <si>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</si>
  <si>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</si>
  <si>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</si>
  <si>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</si>
  <si>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</si>
  <si>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</si>
  <si>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</si>
  <si>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</si>
  <si>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</si>
  <si>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</si>
  <si>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</si>
  <si>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</si>
  <si>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</si>
  <si>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</si>
  <si>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</si>
  <si>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</si>
  <si>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</si>
  <si>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</si>
  <si>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</si>
  <si>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</si>
  <si>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</si>
  <si>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</si>
  <si>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</si>
  <si>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</si>
  <si>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</si>
  <si>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</si>
  <si>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</si>
  <si>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</si>
  <si>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</si>
  <si>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</si>
  <si>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</si>
  <si>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</si>
  <si>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</si>
  <si>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</si>
  <si>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</si>
  <si>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</si>
  <si>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</si>
  <si>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</si>
  <si>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</si>
  <si>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</si>
  <si>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</si>
  <si>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</si>
  <si>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</si>
  <si>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</si>
  <si>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</si>
  <si>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</si>
  <si>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</si>
  <si>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</si>
  <si>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</si>
  <si>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</si>
  <si>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</si>
  <si>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</si>
  <si>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</si>
  <si>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</si>
  <si>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</si>
  <si>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</si>
  <si>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</si>
  <si>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</si>
  <si>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</si>
  <si>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</si>
  <si>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</si>
  <si>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</si>
  <si>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</si>
  <si>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</si>
  <si>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</si>
  <si>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</si>
  <si>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</si>
  <si>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</si>
  <si>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</si>
  <si>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</si>
  <si>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</si>
  <si>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</si>
  <si>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</si>
  <si>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</si>
  <si>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</si>
  <si>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</si>
  <si>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</si>
  <si>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</si>
  <si>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</si>
  <si>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</si>
  <si>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</si>
  <si>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</si>
  <si>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</si>
  <si>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</si>
  <si>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</si>
  <si>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</si>
  <si>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</si>
  <si>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</si>
  <si>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</si>
  <si>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</si>
  <si>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</si>
  <si>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</si>
  <si>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</si>
  <si>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</si>
  <si>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</si>
  <si>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</si>
  <si>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</si>
  <si>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</si>
  <si>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</si>
  <si>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</si>
  <si>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</si>
  <si>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</si>
  <si>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</si>
  <si>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</si>
  <si>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</si>
  <si>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</si>
  <si>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</si>
  <si>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</si>
  <si>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</si>
  <si>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</si>
  <si>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</si>
  <si>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</si>
  <si>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</si>
  <si>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</si>
  <si>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</si>
  <si>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</si>
  <si>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</si>
  <si>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</si>
  <si>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</si>
  <si>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</si>
  <si>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</si>
  <si>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</si>
  <si>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</si>
  <si>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</si>
  <si>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</si>
  <si>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</si>
  <si>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</si>
  <si>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</si>
  <si>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</si>
  <si>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</si>
  <si>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</si>
  <si>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</si>
  <si>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</si>
  <si>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</si>
  <si>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</si>
  <si>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</si>
  <si>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</si>
  <si>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</si>
  <si>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</si>
  <si>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</si>
  <si>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</si>
  <si>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</si>
  <si>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</si>
  <si>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</si>
  <si>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</si>
  <si>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</si>
  <si>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</si>
  <si>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</si>
  <si>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</si>
  <si>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</si>
  <si>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</si>
  <si>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</si>
  <si>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</si>
  <si>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</si>
  <si>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</si>
  <si>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</si>
  <si>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</si>
  <si>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</si>
  <si>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</si>
  <si>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</si>
  <si>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</si>
  <si>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</si>
  <si>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</si>
  <si>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</si>
  <si>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</si>
  <si>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</si>
  <si>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</si>
  <si>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</si>
  <si>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</si>
  <si>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</si>
  <si>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</si>
  <si>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</si>
  <si>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</si>
  <si>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</si>
  <si>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</si>
  <si>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</si>
  <si>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</si>
  <si>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</si>
  <si>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</si>
  <si>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</si>
  <si>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</si>
  <si>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</si>
  <si>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</si>
  <si>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</si>
  <si>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</si>
  <si>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</si>
  <si>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</si>
  <si>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</si>
  <si>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</si>
  <si>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</si>
  <si>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</si>
  <si>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</si>
  <si>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</si>
  <si>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</si>
  <si>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</si>
  <si>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</si>
  <si>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</si>
  <si>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</si>
  <si>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</si>
  <si>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</si>
  <si>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</si>
  <si>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</si>
  <si>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</si>
  <si>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</si>
  <si>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</si>
  <si>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</si>
  <si>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</si>
  <si>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</si>
  <si>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</si>
  <si>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</si>
  <si>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</si>
  <si>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</si>
  <si>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</si>
  <si>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</si>
  <si>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</si>
  <si>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</si>
  <si>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</si>
  <si>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</si>
  <si>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</si>
  <si>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</si>
  <si>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</si>
  <si>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</si>
  <si>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</si>
  <si>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</si>
  <si>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</si>
  <si>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</si>
  <si>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</si>
  <si>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</si>
  <si>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</si>
  <si>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</si>
  <si>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</si>
  <si>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</si>
  <si>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</si>
  <si>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</si>
  <si>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</si>
  <si>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</si>
  <si>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</si>
  <si>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</si>
  <si>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</si>
  <si>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</si>
  <si>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</si>
  <si>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</si>
  <si>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</si>
  <si>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</si>
  <si>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</si>
  <si>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</si>
  <si>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</si>
  <si>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</si>
  <si>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</si>
  <si>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</si>
  <si>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</si>
  <si>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</si>
  <si>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</si>
  <si>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</si>
  <si>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</si>
  <si>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</si>
  <si>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</si>
  <si>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</si>
  <si>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</si>
  <si>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</si>
  <si>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</si>
  <si>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</si>
  <si>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</si>
  <si>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</si>
  <si>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</si>
  <si>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</si>
  <si>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</si>
  <si>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</si>
  <si>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</si>
  <si>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</si>
  <si>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</si>
  <si>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</si>
  <si>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</si>
  <si>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</si>
  <si>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</si>
  <si>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</si>
  <si>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</si>
  <si>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</si>
  <si>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</si>
  <si>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</si>
  <si>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</si>
  <si>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</si>
  <si>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</si>
  <si>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</si>
  <si>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</si>
  <si>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</si>
  <si>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</si>
  <si>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</si>
  <si>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</si>
  <si>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</si>
  <si>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</si>
  <si>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</si>
  <si>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</si>
  <si>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</si>
  <si>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</si>
  <si>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</si>
  <si>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</si>
  <si>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</si>
  <si>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</si>
  <si>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</si>
  <si>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</si>
  <si>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</si>
  <si>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</si>
  <si>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</si>
  <si>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</si>
  <si>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</si>
  <si>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</si>
  <si>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</si>
  <si>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</si>
  <si>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</si>
  <si>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</si>
  <si>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</si>
  <si>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</si>
  <si>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</si>
  <si>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</si>
  <si>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</si>
  <si>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</si>
  <si>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</si>
  <si>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</si>
  <si>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</si>
  <si>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</si>
  <si>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</si>
  <si>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</si>
  <si>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</si>
  <si>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</si>
  <si>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</si>
  <si>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</si>
  <si>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</si>
  <si>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</si>
  <si>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</si>
  <si>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</si>
  <si>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</si>
  <si>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</si>
  <si>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</si>
  <si>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</si>
  <si>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</si>
  <si>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</si>
  <si>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</si>
  <si>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</si>
  <si>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</si>
  <si>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</si>
  <si>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</si>
  <si>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</si>
  <si>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</si>
  <si>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</si>
  <si>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</si>
  <si>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</si>
  <si>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</si>
  <si>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</si>
  <si>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</si>
  <si>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</si>
  <si>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</si>
  <si>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</si>
  <si>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</si>
  <si>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</si>
  <si>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</si>
  <si>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</si>
  <si>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</si>
  <si>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</si>
  <si>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</si>
  <si>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</si>
  <si>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</si>
  <si>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</si>
  <si>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</si>
  <si>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</si>
  <si>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</si>
  <si>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</si>
  <si>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</si>
  <si>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</si>
  <si>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</si>
  <si>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</si>
  <si>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</si>
  <si>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</si>
  <si>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</si>
  <si>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</si>
  <si>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</si>
  <si>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</si>
  <si>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</si>
  <si>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</si>
  <si>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</si>
  <si>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</si>
  <si>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</si>
  <si>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</si>
  <si>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</si>
  <si>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</si>
  <si>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</si>
  <si>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</si>
  <si>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</si>
  <si>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</si>
  <si>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</si>
  <si>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</si>
  <si>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</si>
  <si>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</si>
  <si>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</si>
  <si>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</si>
  <si>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</si>
  <si>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</si>
  <si>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</si>
  <si>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</si>
  <si>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</si>
  <si>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</si>
  <si>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</si>
  <si>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</si>
  <si>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</si>
  <si>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</si>
  <si>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</si>
  <si>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</si>
  <si>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</si>
  <si>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</si>
  <si>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</si>
  <si>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</si>
  <si>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</si>
  <si>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</si>
  <si>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</si>
  <si>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</si>
  <si>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</si>
  <si>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</si>
  <si>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</si>
  <si>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</si>
  <si>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</si>
  <si>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</si>
  <si>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</si>
  <si>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</si>
  <si>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</si>
  <si>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</si>
  <si>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</si>
  <si>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</si>
  <si>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</si>
  <si>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</si>
  <si>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</si>
  <si>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</si>
  <si>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</si>
  <si>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</si>
  <si>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</si>
  <si>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</si>
  <si>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</si>
  <si>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</si>
  <si>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</si>
  <si>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</si>
  <si>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</si>
  <si>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</si>
  <si>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</si>
  <si>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</si>
  <si>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</si>
  <si>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</si>
  <si>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</si>
  <si>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</si>
  <si>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</si>
  <si>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</si>
  <si>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</si>
  <si>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</si>
  <si>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</si>
  <si>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</si>
  <si>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</si>
  <si>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</si>
  <si>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</si>
  <si>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</si>
  <si>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</si>
  <si>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</si>
  <si>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</si>
  <si>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</si>
  <si>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</si>
  <si>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</si>
  <si>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</si>
  <si>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</si>
  <si>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</si>
  <si>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</si>
  <si>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</si>
  <si>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</si>
  <si>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</si>
  <si>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</si>
  <si>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</si>
  <si>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</si>
  <si>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</si>
  <si>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</si>
  <si>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</si>
  <si>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</si>
  <si>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</si>
  <si>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</si>
  <si>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</si>
  <si>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</si>
  <si>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</si>
  <si>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</si>
  <si>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</si>
  <si>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</si>
  <si>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</si>
  <si>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</si>
  <si>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</si>
  <si>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</si>
  <si>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</si>
  <si>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</si>
  <si>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</si>
  <si>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</si>
  <si>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</si>
  <si>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</si>
  <si>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</si>
  <si>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</si>
  <si>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</si>
  <si>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</si>
  <si>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</si>
  <si>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</si>
  <si>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</si>
  <si>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</si>
  <si>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</si>
  <si>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</si>
  <si>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</si>
  <si>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</si>
  <si>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</si>
  <si>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</si>
  <si>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</si>
  <si>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</si>
  <si>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</si>
  <si>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</si>
  <si>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</si>
  <si>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</si>
  <si>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</si>
  <si>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</si>
  <si>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</si>
  <si>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</si>
  <si>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</si>
  <si>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</si>
  <si>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</si>
  <si>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</si>
  <si>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</si>
  <si>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</si>
  <si>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</si>
  <si>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</si>
  <si>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</si>
  <si>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</si>
  <si>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</si>
  <si>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</si>
  <si>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</si>
  <si>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</si>
  <si>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</si>
  <si>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</si>
  <si>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</si>
  <si>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</si>
  <si>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</si>
  <si>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</si>
  <si>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</si>
  <si>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</si>
  <si>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</si>
  <si>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</si>
  <si>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</si>
  <si>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</si>
  <si>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</si>
  <si>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</si>
  <si>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</si>
  <si>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</si>
  <si>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</si>
  <si>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</si>
  <si>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</si>
  <si>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</si>
  <si>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</si>
  <si>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</si>
  <si>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</si>
  <si>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</si>
  <si>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</si>
  <si>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</si>
  <si>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</si>
  <si>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</si>
  <si>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</si>
  <si>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</si>
  <si>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</si>
  <si>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</si>
  <si>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</si>
  <si>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</si>
  <si>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</si>
  <si>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</si>
  <si>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</si>
  <si>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</si>
  <si>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</si>
  <si>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</si>
  <si>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</si>
  <si>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</si>
  <si>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</si>
  <si>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</si>
  <si>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</si>
  <si>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</si>
  <si>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</si>
  <si>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</si>
  <si>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</si>
  <si>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</si>
  <si>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</si>
  <si>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</si>
  <si>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</si>
  <si>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</si>
  <si>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</si>
  <si>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</si>
  <si>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</si>
  <si>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</si>
  <si>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</si>
  <si>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</si>
  <si>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</si>
  <si>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</si>
  <si>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</si>
  <si>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</si>
  <si>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</si>
  <si>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</si>
  <si>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</si>
  <si>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</si>
  <si>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</si>
  <si>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</si>
  <si>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</si>
  <si>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</si>
  <si>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</si>
  <si>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</si>
  <si>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</si>
  <si>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</si>
  <si>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</si>
  <si>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</si>
  <si>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</si>
  <si>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</si>
  <si>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</si>
  <si>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</si>
  <si>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</si>
  <si>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</si>
  <si>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</si>
  <si>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</si>
  <si>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</si>
  <si>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</si>
  <si>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</si>
  <si>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</si>
  <si>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</si>
  <si>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</si>
  <si>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</si>
  <si>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</si>
  <si>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</si>
  <si>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</si>
  <si>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</si>
  <si>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</si>
  <si>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</si>
  <si>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</si>
  <si>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</si>
  <si>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</si>
  <si>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</si>
  <si>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</si>
  <si>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</si>
  <si>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</si>
  <si>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</si>
  <si>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</si>
  <si>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</si>
  <si>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</si>
  <si>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</si>
  <si>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</si>
  <si>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</si>
  <si>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</si>
  <si>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</si>
  <si>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</si>
  <si>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</si>
  <si>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</si>
  <si>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</si>
  <si>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</si>
  <si>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</si>
  <si>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</si>
  <si>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</si>
  <si>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</si>
  <si>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</si>
  <si>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</si>
  <si>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</si>
  <si>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</si>
  <si>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</si>
  <si>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</si>
  <si>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</si>
  <si>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</si>
  <si>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</si>
  <si>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</si>
  <si>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</si>
  <si>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</si>
  <si>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</si>
  <si>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</si>
  <si>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</si>
  <si>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</si>
  <si>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</si>
  <si>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</si>
  <si>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</si>
  <si>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</si>
  <si>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</si>
  <si>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</si>
  <si>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</si>
  <si>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</si>
  <si>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</si>
  <si>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</si>
  <si>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</si>
  <si>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</si>
  <si>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</si>
  <si>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</si>
  <si>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</si>
  <si>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</si>
  <si>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</si>
  <si>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</si>
  <si>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</si>
  <si>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</si>
  <si>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</si>
  <si>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</si>
  <si>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</si>
  <si>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</si>
  <si>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</si>
  <si>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</si>
  <si>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</si>
  <si>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</si>
  <si>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</si>
  <si>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</si>
  <si>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</si>
  <si>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</si>
  <si>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</si>
  <si>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</si>
  <si>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</si>
  <si>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</si>
  <si>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</si>
  <si>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</si>
  <si>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</si>
  <si>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</si>
  <si>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</si>
  <si>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</si>
  <si>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</si>
  <si>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</si>
  <si>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</si>
  <si>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</si>
  <si>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</si>
  <si>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</si>
  <si>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</si>
  <si>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</si>
  <si>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</si>
  <si>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</si>
  <si>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</si>
  <si>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</si>
  <si>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</si>
  <si>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</si>
  <si>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</si>
  <si>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</si>
  <si>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</si>
  <si>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</si>
  <si>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</si>
  <si>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</si>
  <si>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</si>
  <si>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</si>
  <si>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</si>
  <si>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</si>
  <si>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</si>
  <si>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</si>
  <si>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</si>
  <si>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</si>
  <si>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</si>
  <si>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</si>
  <si>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PCM-20251108-00000666</t>
  </si>
  <si>
    <t xml:space="preserve">ETA 45 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</si>
  <si>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</si>
  <si>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</si>
  <si>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</si>
  <si>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</si>
  <si>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</si>
  <si>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</si>
  <si>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</si>
  <si>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</si>
  <si>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</si>
  <si>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10 mins</t>
  </si>
  <si>
    <t>PCM-20251108-00000692</t>
  </si>
  <si>
    <t>ETA 65 mins</t>
  </si>
  <si>
    <t>PCM-20251108-00000652</t>
  </si>
  <si>
    <t>ETA 120 mins</t>
  </si>
  <si>
    <t>PCM-20251108-00000670</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</si>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</sst>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306.47535659722053</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45969.423782523147</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45969.423782523147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45969.423782523147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45969.423782523147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45969.423782523147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45969.423782523147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45969.423782523147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45969.423782523147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45969.423782523147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45969.423782523147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45969.423782523147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45969.423782523147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45969.423782523147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45969.423782523147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45969.423782523147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45969.423782523147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45969.423782523147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45969.423782523147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45969.423782523147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45969.423782523147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45969.423782523147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45969.423782523147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45969.423782523147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45969.423782523147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45969.423782523147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45969.423782523147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45969.423782523147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45969.423782523147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45969.423782523147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45969.423782523147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45969.423782523147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45969.423782523147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45969.423782523147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45969.423782523147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45969.423782523147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45969.423782523147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45969.423782523147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45969.423782523147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45969.423782523147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45969.423782523147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45969.423782523147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45969.423782523147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45969.423782523147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45969.423782523147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45969.423782523147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45969.423782523147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45969.423782523147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45969.423782523147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45969.423782523147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45969.423782523147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45969.423782523147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45969.423782523147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45969.423782523147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45969.423782523147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45969.423782523147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45969.423782523147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45969.423782523147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45969.423782523147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45969.423782523147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45969.423782523147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45969.423782523147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45969.423782523147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45969.423782523147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45969.423782523147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45969.423782523147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45969.423782523147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45969.423782523147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45969.423782523147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45969.423782523147</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45969.423782523147</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9A43EAC8-907D-4272-A209-E4C63E7AF4E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9" ca="1" si="0">IFERROR(NOW()-F3,"-")</f>
        <v>144.42394456018519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45969.423782523147</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0.10002094907395076</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23066</v>
      </c>
      <c r="E6" s="103" t="s">
        <v>39021</v>
      </c>
      <c r="F6" s="104">
        <v>45969.398958333331</v>
      </c>
      <c r="G6" s="105">
        <f t="shared" ca="1" si="0"/>
        <v>2.4824189815262798E-2</v>
      </c>
      <c r="H6" s="104">
        <v>45969.392013888886</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45969.423782523147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45969.423782523147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45969.423782523147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45969.423782523147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45969.423782523147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45969.423782523147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45969.423782523147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45969.423782523147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45969.423782523147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45969.423782523147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45969.423782523147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45969.423782523147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45969.423782523147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45969.423782523147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45969.423782523147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45969.423782523147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45969.423782523147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45969.423782523147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45969.423782523147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45969.423782523147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45969.423782523147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45969.423782523147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45969.423782523147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1">IFERROR(NOW()-F30,"-")</f>
        <v>45969.423782523147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45969.423782523147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45969.423782523147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45969.423782523147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45969.423782523147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45969.423782523147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45969.423782523147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45969.423782523147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45969.423782523147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45969.423782523147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45969.423782523147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45969.423782523147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45969.423782523147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45969.423782523147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45969.423782523147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45969.423782523147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45969.423782523147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45969.423782523147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45969.423782523147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45969.423782523147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45969.423782523147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45969.423782523147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45969.423782523147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45969.423782523147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45969.423782523147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45969.423782523147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45969.423782523147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45969.423782523147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45969.423782523147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45969.423782523147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45969.423782523147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45969.423782523147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ref="G62:G93" ca="1" si="2">IFERROR(NOW()-F62,"-")</f>
        <v>45969.423782523147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45969.423782523147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45969.423782523147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45969.423782523147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45969.423782523147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45969.423782523147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33"/>
      <c r="B68" s="134" t="str">
        <f>IFERROR(VLOOKUP(D68,DB!A:K,11,0),"")</f>
        <v/>
      </c>
      <c r="C68" s="134"/>
      <c r="D68" s="134"/>
      <c r="E68" s="135"/>
      <c r="F68" s="136"/>
      <c r="G68" s="137">
        <f t="shared" ca="1" si="2"/>
        <v>45969.423782523147</v>
      </c>
      <c r="H68" s="136"/>
      <c r="I68" s="134" t="str">
        <f>IFERROR(VLOOKUP(D68,DB!A:F,6,0),"")</f>
        <v/>
      </c>
      <c r="J68" s="134" t="str">
        <f>IFERROR(VLOOKUP(D68,DB!A:G,7,0),"")</f>
        <v/>
      </c>
      <c r="K68" s="138"/>
      <c r="L68" s="134" t="str">
        <f>IFERROR(VLOOKUP(D68,DB!A:I,9,0),"")</f>
        <v/>
      </c>
      <c r="M68" s="134"/>
      <c r="N68" s="134"/>
      <c r="O68" s="134"/>
      <c r="P68" s="134"/>
      <c r="Q68" s="134"/>
      <c r="R68" s="134"/>
      <c r="S68" s="134"/>
      <c r="T68" s="134"/>
      <c r="U68" s="134"/>
      <c r="V68" s="134"/>
      <c r="W68" s="134"/>
      <c r="X68" s="134"/>
      <c r="Y68" s="134"/>
      <c r="Z68" s="134"/>
      <c r="AA68" s="134"/>
      <c r="AB68" s="134"/>
      <c r="AC68" s="134"/>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4"/>
      <c r="BN68" s="134"/>
      <c r="BO68" s="134"/>
      <c r="BP68" s="134"/>
      <c r="BQ68" s="134"/>
      <c r="BR68" s="134"/>
      <c r="BS68" s="134"/>
      <c r="BT68" s="134"/>
      <c r="BU68" s="134"/>
      <c r="BV68" s="134"/>
      <c r="BW68" s="134"/>
      <c r="BX68" s="134"/>
      <c r="BY68" s="134"/>
      <c r="BZ68" s="134"/>
      <c r="CA68" s="134"/>
      <c r="CB68" s="134"/>
      <c r="CC68" s="134"/>
      <c r="CD68" s="134"/>
      <c r="CE68" s="134"/>
      <c r="CF68" s="134"/>
      <c r="CG68" s="134"/>
      <c r="CH68" s="134"/>
      <c r="CI68" s="134"/>
      <c r="CJ68" s="139"/>
    </row>
  </sheetData>
  <dataValidations count="2">
    <dataValidation allowBlank="1" showInputMessage="1" showErrorMessage="1" sqref="E1" xr:uid="{4D935161-CDD3-4592-B877-3FB59C99E142}"/>
    <dataValidation type="list" allowBlank="1" showInputMessage="1" showErrorMessage="1" sqref="E3:E4 E6: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45969.423782523147</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45969.423782523147</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45969.423782523147</v>
      </c>
      <c r="H4" s="22" t="s">
        <v>39112</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45969.423782523147</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45969.423782523147</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45969.423782523147</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45969.423782523147</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45969.423782523147</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45969.423782523147</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45969.423782523147</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45969.423782523147</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45969.423782523147</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45969.423782523147</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45969.423782523147</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45969.423782523147</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39113</v>
      </c>
      <c r="D17" s="18"/>
      <c r="E17" s="18"/>
      <c r="F17" s="20"/>
      <c r="G17" s="21">
        <f t="shared" ref="G17:G80" ca="1" si="1">IFERROR(NOW()-F17,"-")</f>
        <v>45969.423782523147</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45969.423782523147</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45969.423782523147</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45969.423782523147</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45969.423782523147</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45969.423782523147</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45969.423782523147</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45969.423782523147</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45969.423782523147</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45969.423782523147</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45969.423782523147</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45969.423782523147</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45969.423782523147</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45969.423782523147</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45969.423782523147</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45969.423782523147</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45969.423782523147</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45969.423782523147</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45969.423782523147</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45969.423782523147</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45969.423782523147</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45969.423782523147</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45969.423782523147</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45969.423782523147</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45969.423782523147</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45969.423782523147</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45969.423782523147</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45969.423782523147</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45969.423782523147</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45969.423782523147</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45969.423782523147</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45969.423782523147</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45969.423782523147</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45969.423782523147</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45969.423782523147</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45969.423782523147</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45969.423782523147</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45969.423782523147</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45969.423782523147</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45969.423782523147</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45969.423782523147</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45969.423782523147</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45969.423782523147</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45969.423782523147</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45969.423782523147</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45969.423782523147</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45969.423782523147</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45969.423782523147</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45969.423782523147</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45969.423782523147</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45969.423782523147</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45969.423782523147</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45969.423782523147</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45969.423782523147</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45969.423782523147</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45969.423782523147</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45969.423782523147</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45969.423782523147</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45969.423782523147</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45969.423782523147</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45969.423782523147</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45969.423782523147</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45969.423782523147</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45969.423782523147</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45969.423782523147</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45969.423782523147</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45969.423782523147</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45969.423782523147</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45969.423782523147</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45969.423782523147</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45969.423782523147</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45969.423782523147</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45969.423782523147</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45969.423782523147</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45969.423782523147</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45969.423782523147</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45969.423782523147</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45969.423782523147</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45969.423782523147</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45969.423782523147</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45969.423782523147</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45969.423782523147</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45969.423782523147</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45969.423782523147</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45969.423782523147</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45969.423782523147</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45969.423782523147</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45969.423782523147</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45969.423782523147</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45969.423782523147</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45969.423782523147</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45969.423782523147</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45969.423782523147</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45969.423782523147</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45969.423782523147</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45969.423782523147</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45969.423782523147</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45969.423782523147</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45969.423782523147</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45969.423782523147</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45969.423782523147</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45969.423782523147</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45969.423782523147</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45969.423782523147</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45969.423782523147</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45969.423782523147</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45969.423782523147</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45969.423782523147</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45969.423782523147</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45969.423782523147</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45969.423782523147</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45969.423782523147</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45969.423782523147</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45969.423782523147</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45969.423782523147</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45969.423782523147</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45969.423782523147</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45969.423782523147</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45969.423782523147</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45969.423782523147</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45969.423782523147</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45969.423782523147</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45969.423782523147</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45969.423782523147</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45969.423782523147</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45969.423782523147</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45969.423782523147</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45969.423782523147</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45969.423782523147</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45969.423782523147</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45969.423782523147</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45969.423782523147</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45969.423782523147</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45969.423782523147</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45969.423782523147</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45969.423782523147</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45969.423782523147</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45969.423782523147</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45969.423782523147</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45969.423782523147</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45969.423782523147</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45969.423782523147</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45969.423782523147</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45969.423782523147</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45969.423782523147</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45969.423782523147</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45969.423782523147</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45969.423782523147</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45969.423782523147</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45969.423782523147</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45969.423782523147</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45969.423782523147</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45969.423782523147</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45969.423782523147</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45969.423782523147</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45969.423782523147</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45969.423782523147</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45969.423782523147</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45969.423782523147</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45969.423782523147</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45969.423782523147</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45969.423782523147</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45969.423782523147</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45969.423782523147</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45969.423782523147</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45969.423782523147</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45969.423782523147</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45969.423782523147</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45969.423782523147</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45969.423782523147</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45969.423782523147</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45969.423782523147</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45969.423782523147</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45969.423782523147</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45969.423782523147</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45969.423782523147</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45969.423782523147</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45969.423782523147</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45969.423782523147</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45969.423782523147</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45969.423782523147</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45969.423782523147</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45969.423782523147</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45969.423782523147</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45969.423782523147</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45969.423782523147</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45969.423782523147</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45969.423782523147</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45969.423782523147</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45969.423782523147</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45969.423782523147</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45969.423782523147</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45969.423782523147</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45969.423782523147</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45969.423782523147</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45969.423782523147</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45969.423782523147</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45969.423782523147</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45969.423782523147</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45969.423782523147</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45969.423782523147</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45969.423782523147</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45969.423782523147</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45969.423782523147</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45969.423782523147</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45969.423782523147</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45969.423782523147</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45969.423782523147</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45969.423782523147</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45969.423782523147</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45969.423782523147</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45969.423782523147</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45969.423782523147</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45969.423782523147</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45969.423782523147</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45969.423782523147</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45969.423782523147</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45969.423782523147</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45969.423782523147</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45969.423782523147</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45969.423782523147</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45969.423782523147</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45969.423782523147</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45969.423782523147</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45969.423782523147</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45969.423782523147</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45969.423782523147</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45969.423782523147</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45969.423782523147</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45969.423782523147</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45969.423782523147</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45969.423782523147</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45969.423782523147</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45969.423782523147</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45969.423782523147</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45969.423782523147</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45969.423782523147</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45969.423782523147</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45969.423782523147</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45969.423782523147</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45969.423782523147</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45969.423782523147</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45969.423782523147</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45969.423782523147</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45969.423782523147</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45969.423782523147</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45969.423782523147</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45969.423782523147</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45969.423782523147</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45969.423782523147</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45969.423782523147</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45969.423782523147</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45969.423782523147</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45969.423782523147</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45969.423782523147</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45969.423782523147</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45969.423782523147</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45969.423782523147</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45969.423782523147</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45969.423782523147</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45969.423782523147</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45969.423782523147</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45969.423782523147</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45969.423782523147</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45969.423782523147</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45969.423782523147</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45969.423782523147</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45969.423782523147</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45969.423782523147</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45969.423782523147</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45969.423782523147</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45969.423782523147</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45969.423782523147</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45969.423782523147</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45969.423782523147</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45969.423782523147</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45969.423782523147</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45969.423782523147</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45969.423782523147</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45969.423782523147</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45969.423782523147</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45969.423782523147</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45969.423782523147</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45969.423782523147</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45969.423782523147</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45969.423782523147</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45969.423782523147</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45969.423782523147</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45969.423782523147</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45969.423782523147</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45969.423782523147</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45969.423782523147</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45969.423782523147</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45969.423782523147</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45969.423782523147</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45969.423782523147</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45969.423782523147</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45969.423782523147</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45969.423782523147</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45969.423782523147</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45969.423782523147</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45969.423782523147</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45969.423782523147</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45969.423782523147</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45969.423782523147</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45969.423782523147</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45969.423782523147</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45969.423782523147</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45969.423782523147</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45969.423782523147</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45969.423782523147</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45969.423782523147</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45969.423782523147</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45969.423782523147</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45969.423782523147</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45969.423782523147</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45969.423782523147</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45969.423782523147</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45969.423782523147</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45969.423782523147</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45969.423782523147</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45969.423782523147</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45969.423782523147</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45969.423782523147</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45969.423782523147</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45969.423782523147</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45969.423782523147</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45969.423782523147</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45969.423782523147</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45969.423782523147</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45969.423782523147</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45969.423782523147</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45969.423782523147</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45969.423782523147</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45969.423782523147</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45969.423782523147</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45969.423782523147</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45969.423782523147</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45969.423782523147</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45969.423782523147</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45969.423782523147</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45969.423782523147</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45969.423782523147</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45969.423782523147</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45969.423782523147</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45969.423782523147</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45969.423782523147</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45969.423782523147</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45969.423782523147</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45969.423782523147</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45969.423782523147</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45969.423782523147</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45969.423782523147</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45969.423782523147</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45969.423782523147</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45969.423782523147</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45969.423782523147</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45969.423782523147</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45969.423782523147</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45969.423782523147</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45969.423782523147</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45969.423782523147</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45969.423782523147</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45969.423782523147</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45969.423782523147</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45969.423782523147</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45969.423782523147</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45969.423782523147</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45969.423782523147</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45969.423782523147</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45969.423782523147</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45969.423782523147</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45969.423782523147</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45969.423782523147</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45969.423782523147</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45969.423782523147</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45969.423782523147</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45969.423782523147</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45969.423782523147</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45969.423782523147</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45969.423782523147</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45969.423782523147</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45969.423782523147</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45969.423782523147</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45969.423782523147</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45969.423782523147</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45969.423782523147</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45969.423782523147</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45969.423782523147</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45969.423782523147</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45969.423782523147</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45969.423782523147</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45969.423782523147</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45969.423782523147</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45969.423782523147</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45969.423782523147</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45969.423782523147</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45969.423782523147</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45969.423782523147</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45969.423782523147</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45969.423782523147</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45969.423782523147</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45969.423782523147</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45969.423782523147</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45969.423782523147</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45969.423782523147</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45969.423782523147</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45969.423782523147</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45969.423782523147</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45969.423782523147</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45969.423782523147</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45969.423782523147</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45969.423782523147</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45969.423782523147</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45969.423782523147</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45969.423782523147</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45969.423782523147</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45969.423782523147</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45969.423782523147</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45969.423782523147</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45969.423782523147</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45969.423782523147</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45969.423782523147</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45969.423782523147</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45969.423782523147</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45969.423782523147</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45969.423782523147</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45969.423782523147</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45969.423782523147</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45969.423782523147</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45969.423782523147</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45969.423782523147</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45969.423782523147</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45969.423782523147</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45969.423782523147</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45969.423782523147</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45969.423782523147</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45969.423782523147</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45969.423782523147</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45969.423782523147</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45969.423782523147</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45969.423782523147</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45969.423782523147</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45969.423782523147</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45969.423782523147</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45969.423782523147</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45969.423782523147</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45969.423782523147</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45969.423782523147</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45969.423782523147</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45969.423782523147</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45969.423782523147</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45969.423782523147</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45969.423782523147</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45969.423782523147</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45969.423782523147</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45969.423782523147</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45969.423782523147</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45969.423782523147</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45969.423782523147</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45969.423782523147</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45969.423782523147</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45969.423782523147</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45969.423782523147</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45969.423782523147</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45969.423782523147</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45969.423782523147</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45969.423782523147</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45969.423782523147</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45969.423782523147</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45969.423782523147</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45969.423782523147</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45969.423782523147</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45969.423782523147</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45969.423782523147</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45969.423782523147</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45969.423782523147</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45969.423782523147</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45969.423782523147</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45969.423782523147</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45969.423782523147</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45969.423782523147</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45969.423782523147</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45969.423782523147</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45969.423782523147</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45969.423782523147</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45969.423782523147</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45969.423782523147</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45969.423782523147</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45969.423782523147</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45969.423782523147</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45969.423782523147</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45969.423782523147</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45969.423782523147</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45969.423782523147</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45969.423782523147</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45969.423782523147</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45969.423782523147</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45969.423782523147</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45969.423782523147</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45969.423782523147</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45969.423782523147</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45969.423782523147</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45969.423782523147</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45969.423782523147</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45969.423782523147</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45969.423782523147</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45969.423782523147</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45969.423782523147</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45969.423782523147</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45969.423782523147</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45969.423782523147</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45969.423782523147</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45969.423782523147</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45969.423782523147</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45969.423782523147</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45969.423782523147</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45969.423782523147</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45969.423782523147</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45969.423782523147</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45969.423782523147</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45969.423782523147</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45969.423782523147</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45969.423782523147</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45969.423782523147</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45969.423782523147</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45969.423782523147</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45969.423782523147</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45969.423782523147</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45969.423782523147</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45969.423782523147</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45969.423782523147</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45969.423782523147</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45969.423782523147</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45969.423782523147</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45969.423782523147</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45969.423782523147</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45969.423782523147</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45969.423782523147</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45969.423782523147</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45969.423782523147</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45969.423782523147</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45969.423782523147</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45969.423782523147</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45969.423782523147</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45969.423782523147</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45969.423782523147</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45969.423782523147</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45969.423782523147</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45969.423782523147</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45969.423782523147</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45969.423782523147</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45969.423782523147</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45969.423782523147</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45969.423782523147</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45969.423782523147</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45969.423782523147</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45969.423782523147</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45969.423782523147</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45969.423782523147</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45969.423782523147</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45969.423782523147</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45969.423782523147</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45969.423782523147</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45969.423782523147</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45969.423782523147</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45969.423782523147</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45969.423782523147</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45969.423782523147</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45969.423782523147</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45969.423782523147</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45969.423782523147</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45969.423782523147</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45969.423782523147</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45969.423782523147</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45969.423782523147</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45969.423782523147</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45969.423782523147</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45969.423782523147</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45969.423782523147</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45969.423782523147</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45969.423782523147</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45969.423782523147</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45969.423782523147</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45969.423782523147</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45969.423782523147</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45969.423782523147</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45969.423782523147</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45969.423782523147</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45969.423782523147</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45969.423782523147</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45969.423782523147</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45969.423782523147</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45969.423782523147</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45969.423782523147</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45969.423782523147</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45969.423782523147</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45969.423782523147</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45969.423782523147</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45969.423782523147</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45969.423782523147</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45969.423782523147</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45969.423782523147</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45969.423782523147</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45969.423782523147</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45969.423782523147</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45969.423782523147</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45969.423782523147</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45969.423782523147</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45969.423782523147</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45969.423782523147</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45969.423782523147</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45969.423782523147</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45969.423782523147</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45969.423782523147</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45969.423782523147</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45969.423782523147</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45969.423782523147</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45969.423782523147</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45969.423782523147</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45969.423782523147</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45969.423782523147</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45969.423782523147</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45969.423782523147</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45969.423782523147</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45969.423782523147</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45969.423782523147</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45969.423782523147</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45969.423782523147</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45969.423782523147</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45969.423782523147</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45969.423782523147</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45969.423782523147</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45969.423782523147</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45969.423782523147</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45969.423782523147</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45969.423782523147</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45969.423782523147</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45969.423782523147</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45969.423782523147</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45969.423782523147</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45969.423782523147</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45969.423782523147</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45969.423782523147</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45969.423782523147</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45969.423782523147</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45969.423782523147</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45969.423782523147</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45969.423782523147</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45969.423782523147</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45969.423782523147</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45969.423782523147</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45969.423782523147</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45969.423782523147</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45969.423782523147</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45969.423782523147</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45969.423782523147</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45969.423782523147</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45969.423782523147</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45969.423782523147</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45969.423782523147</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45969.423782523147</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45969.423782523147</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45969.423782523147</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45969.423782523147</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45969.423782523147</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45969.423782523147</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45969.423782523147</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45969.423782523147</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45969.423782523147</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45969.423782523147</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45969.423782523147</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45969.423782523147</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45969.423782523147</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45969.423782523147</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45969.423782523147</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45969.423782523147</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45969.423782523147</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45969.423782523147</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45969.423782523147</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45969.423782523147</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45969.423782523147</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45969.423782523147</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45969.423782523147</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45969.423782523147</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45969.423782523147</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45969.423782523147</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45969.423782523147</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45969.423782523147</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45969.423782523147</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45969.423782523147</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45969.423782523147</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45969.423782523147</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45969.423782523147</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45969.423782523147</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45969.423782523147</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45969.423782523147</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45969.423782523147</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45969.423782523147</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45969.423782523147</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45969.423782523147</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45969.423782523147</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45969.423782523147</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45969.423782523147</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45969.423782523147</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45969.423782523147</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45969.423782523147</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45969.423782523147</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45969.423782523147</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45969.423782523147</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45969.423782523147</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45969.423782523147</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45969.423782523147</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45969.423782523147</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45969.423782523147</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45969.423782523147</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45969.423782523147</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45969.423782523147</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45969.423782523147</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45969.423782523147</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45969.423782523147</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45969.423782523147</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45969.423782523147</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45969.423782523147</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45969.423782523147</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45969.423782523147</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45969.423782523147</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45969.423782523147</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45969.423782523147</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45969.423782523147</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45969.423782523147</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45969.423782523147</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45969.423782523147</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45969.423782523147</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45969.423782523147</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45969.423782523147</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45969.423782523147</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45969.423782523147</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45969.423782523147</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45969.423782523147</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45969.423782523147</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45969.423782523147</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45969.423782523147</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45969.423782523147</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45969.423782523147</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45969.423782523147</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45969.423782523147</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45969.423782523147</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45969.423782523147</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45969.423782523147</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45969.423782523147</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45969.423782523147</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45969.423782523147</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45969.423782523147</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45969.423782523147</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45969.423782523147</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45969.423782523147</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45969.423782523147</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45969.423782523147</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45969.423782523147</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45969.423782523147</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45969.423782523147</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45969.423782523147</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45969.423782523147</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45969.423782523147</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45969.423782523147</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45969.423782523147</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45969.423782523147</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45969.423782523147</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45969.423782523147</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45969.423782523147</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45969.423782523147</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45969.423782523147</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45969.423782523147</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45969.423782523147</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45969.423782523147</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45969.423782523147</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45969.423782523147</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45969.423782523147</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45969.423782523147</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45969.423782523147</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45969.423782523147</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45969.423782523147</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45969.423782523147</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45969.423782523147</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45969.423782523147</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45969.423782523147</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45969.423782523147</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45969.423782523147</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45969.423782523147</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45969.423782523147</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45969.423782523147</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45969.423782523147</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45969.423782523147</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45969.423782523147</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45969.423782523147</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45969.423782523147</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45969.423782523147</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45969.423782523147</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45969.423782523147</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45969.423782523147</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45969.423782523147</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45969.423782523147</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45969.423782523147</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45969.423782523147</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45969.423782523147</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45969.423782523147</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45969.423782523147</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45969.423782523147</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45969.423782523147</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45969.423782523147</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45969.423782523147</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45969.423782523147</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45969.423782523147</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45969.423782523147</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45969.423782523147</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45969.423782523147</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45969.423782523147</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45969.423782523147</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45969.423782523147</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45969.423782523147</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45969.423782523147</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45969.423782523147</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45969.423782523147</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45969.423782523147</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45969.423782523147</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45969.423782523147</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45969.423782523147</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45969.423782523147</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45969.423782523147</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45969.423782523147</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45969.423782523147</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45969.423782523147</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45969.423782523147</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45969.423782523147</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45969.423782523147</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45969.423782523147</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45969.423782523147</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45969.423782523147</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45969.423782523147</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45969.423782523147</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45969.423782523147</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45969.423782523147</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45969.423782523147</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45969.423782523147</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45969.423782523147</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45969.423782523147</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45969.423782523147</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45969.423782523147</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45969.423782523147</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45969.423782523147</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45969.423782523147</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45969.423782523147</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45969.423782523147</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45969.423782523147</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45969.423782523147</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45969.423782523147</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45969.423782523147</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45969.423782523147</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45969.423782523147</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45969.423782523147</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45969.423782523147</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45969.423782523147</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45969.423782523147</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45969.423782523147</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45969.423782523147</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45969.423782523147</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45969.423782523147</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45969.423782523147</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45969.423782523147</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45969.423782523147</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45969.423782523147</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45969.423782523147</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45969.423782523147</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45969.423782523147</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45969.423782523147</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45969.423782523147</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45969.423782523147</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45969.423782523147</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45969.423782523147</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45969.423782523147</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45969.423782523147</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45969.423782523147</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45969.423782523147</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45969.423782523147</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45969.423782523147</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45969.423782523147</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45969.423782523147</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45969.423782523147</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45969.423782523147</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45969.423782523147</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45969.423782523147</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45969.423782523147</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45969.423782523147</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45969.423782523147</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45969.423782523147</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45969.423782523147</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45969.423782523147</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45969.423782523147</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45969.423782523147</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45969.423782523147</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45969.423782523147</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45969.423782523147</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45969.423782523147</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45969.423782523147</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45969.423782523147</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45969.423782523147</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45969.423782523147</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45969.423782523147</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45969.423782523147</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45969.423782523147</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45969.423782523147</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45969.423782523147</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45969.423782523147</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45969.423782523147</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45969.423782523147</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45969.423782523147</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45969.423782523147</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45969.423782523147</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45969.423782523147</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45969.423782523147</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45969.423782523147</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45969.423782523147</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45969.423782523147</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45969.423782523147</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45969.423782523147</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45969.423782523147</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45969.423782523147</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45969.423782523147</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45969.423782523147</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45969.423782523147</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45969.423782523147</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45969.423782523147</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45969.423782523147</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45969.423782523147</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45969.423782523147</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45969.423782523147</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45969.423782523147</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45969.423782523147</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45969.423782523147</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45969.423782523147</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45969.423782523147</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45969.423782523147</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45969.423782523147</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45969.423782523147</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45969.423782523147</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45969.423782523147</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45969.423782523147</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45969.423782523147</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45969.423782523147</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45969.423782523147</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45969.423782523147</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45969.423782523147</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45969.423782523147</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45969.423782523147</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45969.423782523147</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45969.423782523147</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45969.423782523147</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45969.423782523147</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45969.423782523147</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45969.423782523147</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45969.423782523147</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45969.423782523147</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45969.423782523147</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45969.423782523147</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45969.423782523147</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45969.423782523147</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45969.423782523147</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45969.423782523147</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45969.423782523147</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45969.423782523147</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45969.423782523147</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45969.423782523147</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45969.423782523147</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45969.423782523147</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45969.423782523147</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45969.423782523147</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45969.423782523147</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45969.423782523147</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45969.423782523147</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45969.423782523147</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45969.423782523147</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45969.423782523147</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45969.423782523147</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45969.423782523147</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45969.423782523147</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45969.423782523147</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45969.423782523147</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45969.423782523147</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45969.423782523147</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45969.423782523147</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45969.423782523147</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45969.423782523147</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45969.423782523147</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45969.423782523147</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45969.423782523147</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45969.423782523147</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45969.423782523147</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45969.423782523147</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45969.423782523147</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45969.423782523147</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45969.423782523147</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45969.423782523147</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45969.423782523147</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45969.423782523147</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45969.423782523147</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45969.423782523147</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45969.423782523147</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45969.423782523147</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45969.423782523147</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45969.423782523147</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45969.423782523147</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45969.423782523147</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45969.423782523147</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45969.423782523147</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45969.423782523147</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45969.423782523147</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45969.423782523147</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45969.423782523147</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45969.423782523147</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45969.423782523147</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45969.423782523147</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45969.423782523147</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45969.423782523147</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45969.423782523147</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45969.423782523147</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45969.423782523147</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45969.423782523147</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45969.423782523147</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45969.423782523147</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45969.423782523147</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45969.423782523147</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45969.423782523147</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45969.423782523147</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45969.423782523147</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45969.423782523147</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45969.423782523147</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45969.423782523147</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45969.423782523147</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265.94306493055046</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0.10711585648095934</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8.4893634259060491E-2</v>
      </c>
      <c r="H4" s="111">
        <v>45969.333379629628</v>
      </c>
      <c r="I4" s="108" t="str">
        <f>IFERROR(VLOOKUP(D4,DB!A:F,6,0),"")</f>
        <v>SCECO</v>
      </c>
      <c r="J4" s="108" t="str">
        <f>IFERROR(VLOOKUP(D4,DB!A:G,7,0),"")</f>
        <v>No BB Shifted</v>
      </c>
      <c r="K4" s="113" t="s">
        <v>39119</v>
      </c>
      <c r="L4" s="110" t="str">
        <f>IFERROR(VLOOKUP(D4,DB!A:I,9,0),"")</f>
        <v>Latis</v>
      </c>
    </row>
    <row r="5" spans="1:16" ht="15" customHeight="1">
      <c r="A5" s="108" t="s">
        <v>39120</v>
      </c>
      <c r="B5" s="108" t="str">
        <f>IFERROR(VLOOKUP(D5,DB!A:K,11,0),"")</f>
        <v>R4</v>
      </c>
      <c r="C5" s="109">
        <v>1</v>
      </c>
      <c r="D5" s="110" t="s">
        <v>34500</v>
      </c>
      <c r="E5" s="95" t="s">
        <v>39021</v>
      </c>
      <c r="F5" s="111">
        <v>45969.37259259259</v>
      </c>
      <c r="G5" s="112">
        <f t="shared" ca="1" si="0"/>
        <v>5.1189930556574836E-2</v>
      </c>
      <c r="H5" s="111">
        <v>45969.366342592592</v>
      </c>
      <c r="I5" s="108" t="str">
        <f>IFERROR(VLOOKUP(D5,DB!A:F,6,0),"")</f>
        <v>SCECO</v>
      </c>
      <c r="J5" s="108" t="str">
        <f>IFERROR(VLOOKUP(D5,DB!A:G,7,0),"")</f>
        <v>Vandalized</v>
      </c>
      <c r="K5" s="113" t="s">
        <v>39121</v>
      </c>
      <c r="L5" s="110" t="str">
        <f>IFERROR(VLOOKUP(D5,DB!A:I,9,0),"")</f>
        <v>Latis</v>
      </c>
    </row>
    <row r="6" spans="1:16" ht="15" customHeight="1">
      <c r="A6" s="108" t="s">
        <v>39122</v>
      </c>
      <c r="B6" s="108" t="str">
        <f>IFERROR(VLOOKUP(D6,DB!A:K,11,0),"")</f>
        <v>R4</v>
      </c>
      <c r="C6" s="109">
        <v>1</v>
      </c>
      <c r="D6" s="110" t="s">
        <v>37524</v>
      </c>
      <c r="E6" s="95" t="s">
        <v>39021</v>
      </c>
      <c r="F6" s="111">
        <v>45969.411631944444</v>
      </c>
      <c r="G6" s="112">
        <f t="shared" ca="1" si="0"/>
        <v>1.2150578702858184E-2</v>
      </c>
      <c r="H6" s="111">
        <v>45969.373437499999</v>
      </c>
      <c r="I6" s="108" t="str">
        <f>IFERROR(VLOOKUP(D6,DB!A:F,6,0),"")</f>
        <v>SCECO</v>
      </c>
      <c r="J6" s="108" t="str">
        <f>IFERROR(VLOOKUP(D6,DB!A:G,7,0),"")</f>
        <v>Dead</v>
      </c>
      <c r="K6" s="113" t="s">
        <v>39123</v>
      </c>
      <c r="L6" s="110" t="str">
        <f>IFERROR(VLOOKUP(D6,DB!A:I,9,0),"")</f>
        <v>Latis</v>
      </c>
    </row>
    <row r="7" spans="1:16" ht="15" customHeight="1">
      <c r="A7" s="141" t="s">
        <v>39124</v>
      </c>
      <c r="B7" s="141" t="str">
        <f>IFERROR(VLOOKUP(D7,DB!A:K,11,0),"")</f>
        <v>R4</v>
      </c>
      <c r="C7" s="94">
        <v>1</v>
      </c>
      <c r="D7" s="92" t="s">
        <v>35229</v>
      </c>
      <c r="E7" s="95" t="s">
        <v>39021</v>
      </c>
      <c r="F7" s="96">
        <v>45969.392685185187</v>
      </c>
      <c r="G7" s="142">
        <f t="shared" ca="1" si="0"/>
        <v>3.1097337960090954E-2</v>
      </c>
      <c r="H7" s="96">
        <v>45969.385740740741</v>
      </c>
      <c r="I7" s="141" t="str">
        <f>IFERROR(VLOOKUP(D7,DB!A:F,6,0),"")</f>
        <v>Generator-SG</v>
      </c>
      <c r="J7" s="141" t="str">
        <f>IFERROR(VLOOKUP(D7,DB!A:G,7,0),"")</f>
        <v>Dead</v>
      </c>
      <c r="K7" s="98" t="s">
        <v>39125</v>
      </c>
      <c r="L7" s="92" t="str">
        <f>IFERROR(VLOOKUP(D7,DB!A:I,9,0),"")</f>
        <v>Latis</v>
      </c>
    </row>
    <row r="8" spans="1:16" ht="15" customHeight="1">
      <c r="A8" s="141" t="s">
        <v>39126</v>
      </c>
      <c r="B8" s="141" t="str">
        <f>IFERROR(VLOOKUP(D8,DB!A:K,11,0),"")</f>
        <v>R4</v>
      </c>
      <c r="C8" s="94">
        <v>1</v>
      </c>
      <c r="D8" s="92" t="s">
        <v>31096</v>
      </c>
      <c r="E8" s="95" t="s">
        <v>39021</v>
      </c>
      <c r="F8" s="96">
        <v>45969.400393518517</v>
      </c>
      <c r="G8" s="142">
        <f t="shared" ca="1" si="0"/>
        <v>2.3389004629279952E-2</v>
      </c>
      <c r="H8" s="96">
        <v>45969.394143518519</v>
      </c>
      <c r="I8" s="141" t="str">
        <f>IFERROR(VLOOKUP(D8,DB!A:F,6,0),"")</f>
        <v>SCECO</v>
      </c>
      <c r="J8" s="141" t="str">
        <f>IFERROR(VLOOKUP(D8,DB!A:G,7,0),"")</f>
        <v>Dead</v>
      </c>
      <c r="K8" s="98" t="s">
        <v>39127</v>
      </c>
      <c r="L8" s="92" t="str">
        <f>IFERROR(VLOOKUP(D8,DB!A:I,9,0),"")</f>
        <v>Latis</v>
      </c>
    </row>
    <row r="9" spans="1:16" ht="15" customHeight="1">
      <c r="A9" s="141" t="s">
        <v>39107</v>
      </c>
      <c r="B9" s="141" t="str">
        <f>IFERROR(VLOOKUP(D9,DB!A:K,11,0),"")</f>
        <v>R4</v>
      </c>
      <c r="C9" s="94">
        <v>1</v>
      </c>
      <c r="D9" s="92" t="s">
        <v>38895</v>
      </c>
      <c r="E9" s="95"/>
      <c r="F9" s="96"/>
      <c r="G9" s="142">
        <f t="shared" ca="1" si="0"/>
        <v>45969.423782523147</v>
      </c>
      <c r="H9" s="96">
        <v>45969.391469907408</v>
      </c>
      <c r="I9" s="141" t="str">
        <f>IFERROR(VLOOKUP(D9,DB!A:F,6,0),"")</f>
        <v>Generator-SG</v>
      </c>
      <c r="J9" s="141" t="str">
        <f>IFERROR(VLOOKUP(D9,DB!A:G,7,0),"")</f>
        <v>Vandalized</v>
      </c>
      <c r="K9" s="98" t="s">
        <v>39127</v>
      </c>
      <c r="L9" s="92" t="str">
        <f>IFERROR(VLOOKUP(D9,DB!A:I,9,0),"")</f>
        <v>Latis</v>
      </c>
    </row>
    <row r="10" spans="1:16" ht="15" customHeight="1">
      <c r="A10" s="141"/>
      <c r="B10" s="141" t="str">
        <f>IFERROR(VLOOKUP(D10,DB!A:K,11,0),"")</f>
        <v/>
      </c>
      <c r="C10" s="94"/>
      <c r="D10" s="92"/>
      <c r="E10" s="95"/>
      <c r="F10" s="96"/>
      <c r="G10" s="142">
        <f t="shared" ca="1" si="0"/>
        <v>45969.423782523147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45969.423782523147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45969.423782523147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45969.423782523147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45969.423782523147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45969.423782523147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45969.423782523147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45969.423782523147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45969.423782523147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45969.423782523147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45969.423782523147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45969.423782523147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45969.423782523147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45969.423782523147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45969.423782523147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45969.423782523147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45969.423782523147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45969.423782523147</v>
      </c>
      <c r="H27" s="96"/>
      <c r="I27" s="141" t="str">
        <f>IFERROR(VLOOKUP(D27,DB!A:F,6,0),"")</f>
        <v/>
      </c>
      <c r="J27" s="141" t="str">
        <f>IFERROR(VLOOKUP(D27,DB!A:G,7,0),"")</f>
        <v/>
      </c>
      <c r="K27" s="98"/>
      <c r="L27" s="92" t="str">
        <f>IFERROR(VLOOKUP(D27,DB!A:I,9,0),"")</f>
        <v/>
      </c>
    </row>
    <row r="28" spans="1:12" ht="15" customHeight="1">
      <c r="A28" s="141"/>
      <c r="B28" s="141" t="str">
        <f>IFERROR(VLOOKUP(D28,DB!A:K,11,0),"")</f>
        <v>R4</v>
      </c>
      <c r="C28" s="94"/>
      <c r="D28" s="157" t="s">
        <v>37524</v>
      </c>
      <c r="E28" s="95"/>
      <c r="F28" s="96"/>
      <c r="G28" s="142">
        <f t="shared" ca="1" si="0"/>
        <v>45969.423782523147</v>
      </c>
      <c r="H28" s="96"/>
      <c r="I28" s="141" t="str">
        <f>IFERROR(VLOOKUP(D28,DB!A:F,6,0),"")</f>
        <v>SCECO</v>
      </c>
      <c r="J28" s="141" t="str">
        <f>IFERROR(VLOOKUP(D28,DB!A:G,7,0),"")</f>
        <v>Dead</v>
      </c>
      <c r="K28" s="98"/>
      <c r="L28" s="92" t="str">
        <f>IFERROR(VLOOKUP(D28,DB!A:I,9,0),"")</f>
        <v>Latis</v>
      </c>
    </row>
    <row r="29" spans="1:12" ht="15" customHeight="1">
      <c r="A29" s="141"/>
      <c r="B29" s="141" t="str">
        <f>IFERROR(VLOOKUP(D29,DB!A:K,11,0),"")</f>
        <v/>
      </c>
      <c r="C29" s="94"/>
      <c r="D29" s="92"/>
      <c r="E29" s="95"/>
      <c r="F29" s="96"/>
      <c r="G29" s="142">
        <f t="shared" ca="1" si="0"/>
        <v>45969.423782523147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45969.423782523147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45969.423782523147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45969.423782523147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45969.423782523147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45969.423782523147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45969.423782523147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45969.423782523147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45969.423782523147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45969.423782523147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45969.423782523147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45969.423782523147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45969.423782523147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45969.423782523147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45969.423782523147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45969.423782523147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45969.423782523147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45969.423782523147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45969.423782523147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45969.423782523147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45969.423782523147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45969.423782523147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45969.423782523147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45969.423782523147</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45969.423782523147</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45969.423782523147</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45969.423782523147</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45969.423782523147</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45969.423782523147</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45969.423782523147</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45969.423782523147</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45969.423782523147</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45969.423782523147</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45969.423782523147</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45969.423782523147</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45969.423782523147</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45969.423782523147</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45969.423782523147</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45969.423782523147</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45969.423782523147</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45969.423782523147</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45969.423782523147</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45969.423782523147</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45969.423782523147</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45969.423782523147</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45969.423782523147</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45969.423782523147</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45969.423782523147</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45969.423782523147</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45969.423782523147</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45969.423782523147</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45969.423782523147</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45969.423782523147</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45969.423782523147</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45969.423782523147</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45969.423782523147</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45969.423782523147</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45969.423782523147</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45969.423782523147</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45969.423782523147</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45969.423782523147</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45969.423782523147</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45969.423782523147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45969.423782523147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45969.423782523147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45969.423782523147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45969.423782523147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45969.423782523147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45969.423782523147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45969.423782523147</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45969.423782523147</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45969.423782523147</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45969.423782523147</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45969.423782523147</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39128</v>
      </c>
      <c r="B2" s="37" t="str">
        <f>IFERROR(VLOOKUP(D2,DB!A:K,11,0),"")</f>
        <v>R5</v>
      </c>
      <c r="C2" s="37">
        <v>3</v>
      </c>
      <c r="D2" s="107" t="s">
        <v>36011</v>
      </c>
      <c r="E2" s="37" t="s">
        <v>39021</v>
      </c>
      <c r="F2" s="38">
        <v>45891.832060185188</v>
      </c>
      <c r="G2" s="122">
        <f ca="1">IFERROR(NOW()-F2,"")</f>
        <v>77.591722337958345</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39102</v>
      </c>
      <c r="F3" s="38">
        <v>45926.188877314817</v>
      </c>
      <c r="G3" s="122">
        <f t="shared" ref="G3" ca="1" si="0">IFERROR(NOW()-F3,"")</f>
        <v>43.234905208330019</v>
      </c>
      <c r="H3" s="38">
        <v>45926.158159722225</v>
      </c>
      <c r="I3" s="37" t="str">
        <f>IFERROR(VLOOKUP(D3,DB!A:F,6,0),"")</f>
        <v>SCECO</v>
      </c>
      <c r="J3" s="37" t="str">
        <f>IFERROR(VLOOKUP(D3,DB!A:G,7,0),"")</f>
        <v>Good</v>
      </c>
      <c r="K3" s="37" t="s">
        <v>39131</v>
      </c>
      <c r="L3" s="37" t="str">
        <f>IFERROR(VLOOKUP(D3,DB!A:I,9,0),"")</f>
        <v>Latis</v>
      </c>
      <c r="M3" s="106"/>
    </row>
    <row r="4" spans="1:13" ht="48" customHeight="1">
      <c r="A4" s="130" t="s">
        <v>39132</v>
      </c>
      <c r="B4" s="130" t="str">
        <f>IFERROR(VLOOKUP(D4,DB!A:K,11,0),"")</f>
        <v>R5</v>
      </c>
      <c r="C4" s="130">
        <v>1</v>
      </c>
      <c r="D4" s="130" t="s">
        <v>34758</v>
      </c>
      <c r="E4" s="130" t="s">
        <v>39102</v>
      </c>
      <c r="F4" s="131">
        <v>45948.661111111112</v>
      </c>
      <c r="G4" s="132">
        <f t="shared" ref="G4:G61" ca="1" si="1">IFERROR(NOW()-F4,"")</f>
        <v>20.762671412034251</v>
      </c>
      <c r="H4" s="131">
        <v>45948.661111111112</v>
      </c>
      <c r="I4" s="130" t="str">
        <f>IFERROR(VLOOKUP(D4,DB!A:F,6,0),"")</f>
        <v>SCECO</v>
      </c>
      <c r="J4" s="130" t="str">
        <f>IFERROR(VLOOKUP(D4,DB!A:G,7,0),"")</f>
        <v>Dead</v>
      </c>
      <c r="K4" s="130" t="s">
        <v>39133</v>
      </c>
      <c r="L4" s="130" t="str">
        <f>IFERROR(VLOOKUP(D4,DB!A:I,9,0),"")</f>
        <v>Latis</v>
      </c>
    </row>
    <row r="5" spans="1:13" ht="30.75">
      <c r="A5" s="130" t="s">
        <v>39134</v>
      </c>
      <c r="B5" s="130" t="str">
        <f>IFERROR(VLOOKUP(D5,DB!A:K,11,0),"")</f>
        <v>R5</v>
      </c>
      <c r="C5" s="130">
        <v>1</v>
      </c>
      <c r="D5" s="130" t="s">
        <v>31937</v>
      </c>
      <c r="E5" s="130" t="s">
        <v>39021</v>
      </c>
      <c r="F5" s="131">
        <v>45969.156712962962</v>
      </c>
      <c r="G5" s="132">
        <f t="shared" ca="1" si="1"/>
        <v>0.26706956018460914</v>
      </c>
      <c r="H5" s="131">
        <v>45968.953599537039</v>
      </c>
      <c r="I5" s="130" t="str">
        <f>IFERROR(VLOOKUP(D5,DB!A:F,6,0),"")</f>
        <v>SCECO</v>
      </c>
      <c r="J5" s="130" t="str">
        <f>IFERROR(VLOOKUP(D5,DB!A:G,7,0),"")</f>
        <v>Good</v>
      </c>
      <c r="K5" s="130" t="s">
        <v>39135</v>
      </c>
      <c r="L5" s="130" t="str">
        <f>IFERROR(VLOOKUP(D5,DB!A:I,9,0),"")</f>
        <v>Latis</v>
      </c>
    </row>
    <row r="6" spans="1:13">
      <c r="A6" s="130"/>
      <c r="B6" s="130" t="str">
        <f>IFERROR(VLOOKUP(D6,DB!A:K,11,0),"")</f>
        <v/>
      </c>
      <c r="C6" s="130"/>
      <c r="D6" s="130"/>
      <c r="E6" s="130"/>
      <c r="F6" s="131"/>
      <c r="G6" s="132">
        <f t="shared" ca="1" si="1"/>
        <v>45969.423782523147</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45969.423782523147</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45969.423782523147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45969.423782523147</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45969.423782523147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45969.423782523147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45969.423782523147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45969.423782523147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45969.423782523147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45969.423782523147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45969.423782523147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45969.423782523147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45969.423782523147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45969.423782523147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45969.423782523147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45969.423782523147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45969.423782523147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45969.423782523147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45969.423782523147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45969.423782523147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45969.423782523147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45969.423782523147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45969.423782523147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45969.423782523147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45969.423782523147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45969.423782523147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45969.423782523147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45969.423782523147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45969.423782523147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45969.423782523147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45969.423782523147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45969.423782523147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45969.423782523147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45969.423782523147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45969.423782523147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45969.423782523147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45969.423782523147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45969.423782523147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45969.423782523147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45969.423782523147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45969.423782523147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45969.423782523147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45969.423782523147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45969.423782523147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45969.423782523147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45969.423782523147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45969.423782523147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45969.423782523147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45969.423782523147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45969.423782523147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45969.423782523147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45969.423782523147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45969.423782523147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45969.423782523147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45969.423782523147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45969.423782523147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45969.423782523147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45969.423782523147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45969.423782523147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45969.423782523147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45969.423782523147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45969.423782523147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45969.423782523147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45969.423782523147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45969.423782523147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45969.423782523147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45969.423782523147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45969.423782523147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45969.423782523147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45969.423782523147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45969.423782523147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45969.423782523147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45969.423782523147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45969.423782523147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45969.423782523147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45969.423782523147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45969.423782523147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45969.423782523147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45969.423782523147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45969.423782523147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45969.423782523147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45969.423782523147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45969.423782523147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45969.423782523147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45969.423782523147</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45969.423782523147</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45969.423782523147</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45969.423782523147</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45969.423782523147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45969.423782523147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45969.423782523147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45969.423782523147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45969.423782523147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45969.423782523147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45969.423782523147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45969.423782523147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45969.423782523147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45969.423782523147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45969.423782523147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45969.423782523147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45969.423782523147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45969.423782523147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45969.423782523147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45969.423782523147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45969.423782523147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45969.423782523147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45969.423782523147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45969.423782523147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45969.423782523147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45969.423782523147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45969.423782523147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45969.423782523147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45969.423782523147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45969.423782523147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45969.423782523147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45969.423782523147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45969.423782523147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45969.423782523147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45969.423782523147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45969.423782523147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45969.423782523147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45969.423782523147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45969.423782523147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45969.423782523147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45969.423782523147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45969.423782523147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45969.423782523147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45969.423782523147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45969.423782523147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45969.423782523147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45969.423782523147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45969.423782523147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45969.423782523147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45969.423782523147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45969.423782523147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45969.423782523147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45969.423782523147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45969.423782523147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45969.423782523147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45969.423782523147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45969.423782523147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45969.423782523147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45969.423782523147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45969.423782523147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45969.423782523147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45969.423782523147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45969.423782523147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45969.423782523147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45969.423782523147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45969.423782523147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45969.423782523147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45969.423782523147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45969.423782523147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45969.423782523147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45969.423782523147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45969.423782523147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45969.423782523147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45969.423782523147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45969.423782523147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45969.423782523147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45969.423782523147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45969.423782523147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45969.423782523147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45969.423782523147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45969.423782523147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45969.423782523147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45969.423782523147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45969.423782523147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45969.423782523147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45969.423782523147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45969.423782523147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45969.423782523147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45969.423782523147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45969.423782523147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45969.423782523147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45969.423782523147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45969.423782523147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45969.423782523147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45969.423782523147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45969.423782523147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45969.423782523147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45969.423782523147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45969.423782523147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45969.423782523147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45969.423782523147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45969.423782523147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45969.423782523147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45969.423782523147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45969.423782523147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45969.423782523147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45969.423782523147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45969.423782523147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45969.423782523147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45969.423782523147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45969.423782523147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45969.423782523147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45969.423782523147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45969.423782523147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45969.423782523147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45969.423782523147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45969.423782523147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45969.423782523147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45969.423782523147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45969.423782523147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45969.423782523147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45969.423782523147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45969.423782523147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45969.423782523147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45969.423782523147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45969.423782523147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45969.423782523147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45969.423782523147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45969.423782523147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45969.423782523147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45969.423782523147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45969.423782523147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45969.423782523147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45969.423782523147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45969.423782523147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45969.423782523147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45969.423782523147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45969.423782523147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45969.423782523147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45969.423782523147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45969.423782523147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45969.423782523147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45969.423782523147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45969.423782523147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45969.423782523147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45969.423782523147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45969.423782523147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45969.423782523147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45969.423782523147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45969.423782523147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45969.423782523147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45969.423782523147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45969.423782523147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45969.423782523147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45969.423782523147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45969.423782523147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45969.423782523147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45969.423782523147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45969.423782523147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45969.423782523147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45969.423782523147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45969.423782523147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45969.423782523147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45969.423782523147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45969.423782523147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45969.423782523147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45969.423782523147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45969.423782523147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45969.423782523147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45969.423782523147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45969.423782523147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45969.423782523147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45969.423782523147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45969.423782523147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45969.423782523147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45969.423782523147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45969.423782523147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45969.423782523147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45969.423782523147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45969.423782523147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45969.423782523147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45969.423782523147</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45969.423782523147</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39136</v>
      </c>
      <c r="B2" s="148" t="str">
        <f>IFERROR(VLOOKUP(D2,DB!A:K,11,0),"")</f>
        <v>R6</v>
      </c>
      <c r="C2" s="149">
        <v>1</v>
      </c>
      <c r="D2" s="148" t="s">
        <v>34020</v>
      </c>
      <c r="E2" s="130" t="s">
        <v>39021</v>
      </c>
      <c r="F2" s="150">
        <v>45969.368321759262</v>
      </c>
      <c r="G2" s="105">
        <f t="shared" ref="G2:G15" ca="1" si="0">IFERROR(NOW()-F2,"-")</f>
        <v>5.5460763884184416E-2</v>
      </c>
      <c r="H2" s="150">
        <v>45969.362569444442</v>
      </c>
      <c r="I2" s="148" t="str">
        <f>IFERROR(VLOOKUP(D2,DB!A:F,6,0),"")</f>
        <v>Generator-SG</v>
      </c>
      <c r="J2" s="148" t="str">
        <f>IFERROR(VLOOKUP(D2,DB!A:G,7,0),"")</f>
        <v>Dead</v>
      </c>
      <c r="K2" s="151" t="s">
        <v>39137</v>
      </c>
      <c r="L2" s="152" t="str">
        <f>IFERROR(VLOOKUP(D2,DB!A:I,9,0),"")</f>
        <v>Latis</v>
      </c>
    </row>
    <row r="3" spans="1:16382" ht="31.5" customHeight="1">
      <c r="A3" s="147"/>
      <c r="B3" s="148" t="str">
        <f>IFERROR(VLOOKUP(D3,DB!A:K,11,0),"")</f>
        <v/>
      </c>
      <c r="C3" s="149"/>
      <c r="D3" s="148"/>
      <c r="E3" s="130"/>
      <c r="F3" s="150"/>
      <c r="G3" s="105">
        <f t="shared" ca="1" si="0"/>
        <v>45969.423782523147</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45969.423782523147</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45969.423782523147</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45969.423782523147</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45969.423782523147</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45969.423782523147</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45969.423782523147</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45969.423782523147</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45969.423782523147</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45969.423782523147</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45969.423782523147</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45969.423782523147</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45969.423782523147</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45969.423782523147</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45969.423782523147</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45969.423782523147</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45969.423782523147</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45969.423782523147</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45969.423782523147</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45969.423782523147</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45969.423782523147</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45969.423782523147</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45969.423782523147</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45969.423782523147</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45969.423782523147</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45969.423782523147</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45969.423782523147</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45969.423782523147</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45969.423782523147</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45969.423782523147</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45969.423782523147</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45969.423782523147</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45969.423782523147</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45969.423782523147</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45969.423782523147</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45969.423782523147</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45969.423782523147</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45969.423782523147</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45969.423782523147</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45969.423782523147</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45969.423782523147</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45969.423782523147</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45969.423782523147</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45969.423782523147</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45969.423782523147</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45969.423782523147</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45969.423782523147</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45969.423782523147</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45969.423782523147</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45969.423782523147</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45969.423782523147</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45969.423782523147</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45969.423782523147</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45969.423782523147</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45969.423782523147</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45969.423782523147</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45969.423782523147</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45969.423782523147</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45969.423782523147</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45969.423782523147</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45969.423782523147</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45969.423782523147</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45969.423782523147</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45969.423782523147</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45969.423782523147</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45969.423782523147</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45969.423782523147</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45969.423782523147</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45969.423782523147</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45969.423782523147</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45969.423782523147</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45969.423782523147</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45969.423782523147</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45969.423782523147</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45969.423782523147</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45969.423782523147</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45969.423782523147</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45969.423782523147</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45969.423782523147</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45969.423782523147</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45969.423782523147</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45969.423782523147</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45969.423782523147</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45969.423782523147</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45969.423782523147</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45969.423782523147</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45969.423782523147</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45969.423782523147</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45969.423782523147</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45969.423782523147</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45969.423782523147</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45969.423782523147</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45969.423782523147</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45969.423782523147</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45969.423782523147</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45969.423782523147</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45969.423782523147</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45969.423782523147</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45969.423782523147</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45969.423782523147</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45969.423782523147</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45969.423782523147</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45969.423782523147</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45969.423782523147</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45969.423782523147</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45969.423782523147</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45969.423782523147</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45969.423782523147</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45969.423782523147</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45969.423782523147</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45969.423782523147</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45969.423782523147</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45969.423782523147</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45969.423782523147</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45969.423782523147</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45969.423782523147</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45969.423782523147</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45969.423782523147</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45969.423782523147</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45969.423782523147</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45969.423782523147</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45969.423782523147</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45969.423782523147</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45969.423782523147</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45969.423782523147</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45969.423782523147</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45969.423782523147</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45969.423782523147</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45969.423782523147</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45969.423782523147</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45969.423782523147</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45969.423782523147</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45969.423782523147</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45969.423782523147</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45969.423782523147</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45969.423782523147</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45969.423782523147</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45969.423782523147</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45969.423782523147</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45969.423782523147</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45969.423782523147</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45969.423782523147</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45969.423782523147</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45969.423782523147</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45969.423782523147</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45969.423782523147</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45969.423782523147</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45969.423782523147</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45969.423782523147</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45969.423782523147</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45969.423782523147</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45969.423782523147</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45969.423782523147</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45969.423782523147</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45969.423782523147</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45969.423782523147</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45969.423782523147</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45969.423782523147</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45969.423782523147</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45969.423782523147</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45969.423782523147</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45969.423782523147</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45969.423782523147</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45969.423782523147</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45969.423782523147</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45969.423782523147</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45969.423782523147</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45969.423782523147</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45969.423782523147</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45969.423782523147</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45969.423782523147</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45969.423782523147</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45969.423782523147</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45969.423782523147</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45969.423782523147</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45969.423782523147</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45969.423782523147</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45969.423782523147</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45969.423782523147</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45969.423782523147</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45969.423782523147</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45969.423782523147</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45969.423782523147</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45969.423782523147</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45969.423782523147</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45969.423782523147</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45969.423782523147</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45969.423782523147</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45969.423782523147</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45969.423782523147</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45969.423782523147</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45969.423782523147</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45969.423782523147</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45969.423782523147</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45969.423782523147</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2025-11-08T07:11:24Z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