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999" documentId="120_S{2AC9BD13-BADA-5192-A53E-5A8FF88502F6}" xr6:coauthVersionLast="47" xr6:coauthVersionMax="47" xr10:uidLastSave="{A35EA7FD-99C2-4B5D-B61C-73B0669B9E58}"/>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1" l="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2" i="9"/>
  <c r="G2" i="9"/>
  <c r="I2" i="9"/>
  <c r="J2" i="9"/>
  <c r="L2" i="9"/>
  <c r="B3" i="9"/>
  <c r="G3" i="9"/>
  <c r="I3" i="9"/>
  <c r="J3" i="9"/>
  <c r="L3" i="9"/>
  <c r="B4" i="9"/>
  <c r="G4" i="9"/>
  <c r="I4" i="9"/>
  <c r="J4" i="9"/>
  <c r="L4"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<sst xmlns="http://schemas.openxmlformats.org/spreadsheetml/2006/main" count="181609" uniqueCount="39220">
  <si>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</si>
  <si>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</si>
  <si>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</si>
  <si>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</si>
  <si>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</si>
  <si>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</si>
  <si>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</si>
  <si>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</si>
  <si>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</si>
  <si>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</si>
  <si>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</si>
  <si>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</si>
  <si>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</si>
  <si>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</si>
  <si>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</si>
  <si>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</si>
  <si>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</si>
  <si>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</si>
  <si>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</si>
  <si>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</si>
  <si>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</si>
  <si>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</si>
  <si>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</si>
  <si>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</si>
  <si>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</si>
  <si>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</si>
  <si>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</si>
  <si>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</si>
  <si>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</si>
  <si>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</si>
  <si>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</si>
  <si>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</si>
  <si>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</si>
  <si>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</si>
  <si>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</si>
  <si>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</si>
  <si>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</si>
  <si>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</si>
  <si>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</si>
  <si>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</si>
  <si>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</si>
  <si>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</si>
  <si>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</si>
  <si>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</si>
  <si>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</si>
  <si>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</si>
  <si>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</si>
  <si>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</si>
  <si>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</si>
  <si>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</si>
  <si>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</si>
  <si>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</si>
  <si>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</si>
  <si>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</si>
  <si>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</si>
  <si>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</si>
  <si>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</si>
  <si>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</si>
  <si>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</si>
  <si>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</si>
  <si>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</si>
  <si>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</si>
  <si>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</si>
  <si>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</si>
  <si>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</si>
  <si>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</si>
  <si>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</si>
  <si>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</si>
  <si>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</si>
  <si>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</si>
  <si>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</si>
  <si>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</si>
  <si>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</si>
  <si>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</si>
  <si>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</si>
  <si>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</si>
  <si>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</si>
  <si>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</si>
  <si>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</si>
  <si>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</si>
  <si>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</si>
  <si>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</si>
  <si>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</si>
  <si>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</si>
  <si>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</si>
  <si>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</si>
  <si>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</si>
  <si>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</si>
  <si>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</si>
  <si>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</si>
  <si>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</si>
  <si>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</si>
  <si>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</si>
  <si>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</si>
  <si>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</si>
  <si>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</si>
  <si>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</si>
  <si>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</si>
  <si>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</si>
  <si>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</si>
  <si>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</si>
  <si>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</si>
  <si>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</si>
  <si>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</si>
  <si>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</si>
  <si>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</si>
  <si>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</si>
  <si>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</si>
  <si>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</si>
  <si>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</si>
  <si>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</si>
  <si>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</si>
  <si>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</si>
  <si>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</si>
  <si>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</si>
  <si>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</si>
  <si>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</si>
  <si>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</si>
  <si>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</si>
  <si>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</si>
  <si>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</si>
  <si>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</si>
  <si>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</si>
  <si>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</si>
  <si>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</si>
  <si>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</si>
  <si>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</si>
  <si>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</si>
  <si>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</si>
  <si>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</si>
  <si>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</si>
  <si>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</si>
  <si>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</si>
  <si>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</si>
  <si>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</si>
  <si>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</si>
  <si>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</si>
  <si>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</si>
  <si>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</si>
  <si>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</si>
  <si>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</si>
  <si>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</si>
  <si>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</si>
  <si>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</si>
  <si>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</si>
  <si>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</si>
  <si>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</si>
  <si>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</si>
  <si>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</si>
  <si>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</si>
  <si>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</si>
  <si>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</si>
  <si>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</si>
  <si>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</si>
  <si>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</si>
  <si>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</si>
  <si>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</si>
  <si>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</si>
  <si>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</si>
  <si>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</si>
  <si>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</si>
  <si>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</si>
  <si>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</si>
  <si>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</si>
  <si>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</si>
  <si>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</si>
  <si>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</si>
  <si>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</si>
  <si>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</si>
  <si>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</si>
  <si>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</si>
  <si>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</si>
  <si>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</si>
  <si>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</si>
  <si>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</si>
  <si>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</si>
  <si>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</si>
  <si>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</si>
  <si>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</si>
  <si>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</si>
  <si>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</si>
  <si>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</si>
  <si>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</si>
  <si>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</si>
  <si>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</si>
  <si>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</si>
  <si>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</si>
  <si>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</si>
  <si>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</si>
  <si>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</si>
  <si>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</si>
  <si>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</si>
  <si>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</si>
  <si>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</si>
  <si>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</si>
  <si>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</si>
  <si>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</si>
  <si>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</si>
  <si>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</si>
  <si>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</si>
  <si>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</si>
  <si>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</si>
  <si>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</si>
  <si>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</si>
  <si>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</si>
  <si>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</si>
  <si>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</si>
  <si>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</si>
  <si>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</si>
  <si>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</si>
  <si>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</si>
  <si>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</si>
  <si>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</si>
  <si>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</si>
  <si>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</si>
  <si>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</si>
  <si>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</si>
  <si>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</si>
  <si>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</si>
  <si>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</si>
  <si>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</si>
  <si>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</si>
  <si>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</si>
  <si>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</si>
  <si>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</si>
  <si>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</si>
  <si>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</si>
  <si>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</si>
  <si>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</si>
  <si>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</si>
  <si>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</si>
  <si>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</si>
  <si>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</si>
  <si>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</si>
  <si>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</si>
  <si>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</si>
  <si>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</si>
  <si>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</si>
  <si>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</si>
  <si>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</si>
  <si>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</si>
  <si>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</si>
  <si>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</si>
  <si>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</si>
  <si>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</si>
  <si>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</si>
  <si>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</si>
  <si>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</si>
  <si>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</si>
  <si>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</si>
  <si>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</si>
  <si>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</si>
  <si>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</si>
  <si>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</si>
  <si>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</si>
  <si>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</si>
  <si>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</si>
  <si>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</si>
  <si>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</si>
  <si>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</si>
  <si>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</si>
  <si>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</si>
  <si>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</si>
  <si>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</si>
  <si>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</si>
  <si>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</si>
  <si>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</si>
  <si>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</si>
  <si>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</si>
  <si>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</si>
  <si>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</si>
  <si>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</si>
  <si>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</si>
  <si>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</si>
  <si>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</si>
  <si>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</si>
  <si>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</si>
  <si>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</si>
  <si>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</si>
  <si>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</si>
  <si>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</si>
  <si>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</si>
  <si>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</si>
  <si>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</si>
  <si>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</si>
  <si>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</si>
  <si>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</si>
  <si>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</si>
  <si>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</si>
  <si>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</si>
  <si>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</si>
  <si>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</si>
  <si>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</si>
  <si>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</si>
  <si>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</si>
  <si>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</si>
  <si>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</si>
  <si>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</si>
  <si>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</si>
  <si>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</si>
  <si>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</si>
  <si>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</si>
  <si>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</si>
  <si>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</si>
  <si>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</si>
  <si>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</si>
  <si>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</si>
  <si>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</si>
  <si>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</si>
  <si>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</si>
  <si>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</si>
  <si>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</si>
  <si>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</si>
  <si>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</si>
  <si>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</si>
  <si>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</si>
  <si>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</si>
  <si>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</si>
  <si>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</si>
  <si>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</si>
  <si>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</si>
  <si>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</si>
  <si>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</si>
  <si>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</si>
  <si>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</si>
  <si>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</si>
  <si>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</si>
  <si>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</si>
  <si>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</si>
  <si>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</si>
  <si>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</si>
  <si>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</si>
  <si>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</si>
  <si>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</si>
  <si>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</si>
  <si>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</si>
  <si>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</si>
  <si>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</si>
  <si>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</si>
  <si>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</si>
  <si>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</si>
  <si>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</si>
  <si>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</si>
  <si>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</si>
  <si>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</si>
  <si>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</si>
  <si>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</si>
  <si>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</si>
  <si>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</si>
  <si>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</si>
  <si>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</si>
  <si>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</si>
  <si>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</si>
  <si>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</si>
  <si>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</si>
  <si>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</si>
  <si>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</si>
  <si>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</si>
  <si>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</si>
  <si>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</si>
  <si>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</si>
  <si>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</si>
  <si>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</si>
  <si>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</si>
  <si>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</si>
  <si>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</si>
  <si>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</si>
  <si>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</si>
  <si>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</si>
  <si>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</si>
  <si>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</si>
  <si>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</si>
  <si>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</si>
  <si>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</si>
  <si>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</si>
  <si>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</si>
  <si>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</si>
  <si>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</si>
  <si>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</si>
  <si>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</si>
  <si>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</si>
  <si>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</si>
  <si>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</si>
  <si>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</si>
  <si>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</si>
  <si>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</si>
  <si>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</si>
  <si>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</si>
  <si>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</si>
  <si>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</si>
  <si>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</si>
  <si>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</si>
  <si>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</si>
  <si>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</si>
  <si>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</si>
  <si>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</si>
  <si>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</si>
  <si>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</si>
  <si>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</si>
  <si>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</si>
  <si>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</si>
  <si>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</si>
  <si>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</si>
  <si>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</si>
  <si>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</si>
  <si>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</si>
  <si>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</si>
  <si>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</si>
  <si>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</si>
  <si>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</si>
  <si>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</si>
  <si>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</si>
  <si>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</si>
  <si>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</si>
  <si>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</si>
  <si>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</si>
  <si>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</si>
  <si>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</si>
  <si>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</si>
  <si>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</si>
  <si>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</si>
  <si>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</si>
  <si>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</si>
  <si>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</si>
  <si>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</si>
  <si>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</si>
  <si>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</si>
  <si>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</si>
  <si>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</si>
  <si>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</si>
  <si>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</si>
  <si>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</si>
  <si>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</si>
  <si>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</si>
  <si>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</si>
  <si>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</si>
  <si>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</si>
  <si>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</si>
  <si>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</si>
  <si>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</si>
  <si>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</si>
  <si>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</si>
  <si>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</si>
  <si>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</si>
  <si>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</si>
  <si>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</si>
  <si>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</si>
  <si>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</si>
  <si>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</si>
  <si>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</si>
  <si>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</si>
  <si>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</si>
  <si>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</si>
  <si>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</si>
  <si>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</si>
  <si>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</si>
  <si>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</si>
  <si>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</si>
  <si>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</si>
  <si>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</si>
  <si>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</si>
  <si>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</si>
  <si>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</si>
  <si>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</si>
  <si>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</si>
  <si>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</si>
  <si>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</si>
  <si>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</si>
  <si>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</si>
  <si>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</si>
  <si>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</si>
  <si>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</si>
  <si>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</si>
  <si>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</si>
  <si>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</si>
  <si>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</si>
  <si>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</si>
  <si>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</si>
  <si>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</si>
  <si>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</si>
  <si>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</si>
  <si>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</si>
  <si>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</si>
  <si>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</si>
  <si>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</si>
  <si>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</si>
  <si>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</si>
  <si>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</si>
  <si>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</si>
  <si>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</si>
  <si>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</si>
  <si>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</si>
  <si>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</si>
  <si>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</si>
  <si>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</si>
  <si>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</si>
  <si>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</si>
  <si>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</si>
  <si>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</si>
  <si>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</si>
  <si>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</si>
  <si>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</si>
  <si>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</si>
  <si>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</si>
  <si>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</si>
  <si>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</si>
  <si>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</si>
  <si>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</si>
  <si>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</si>
  <si>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</si>
  <si>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</si>
  <si>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</si>
  <si>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</si>
  <si>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</si>
  <si>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</si>
  <si>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</si>
  <si>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</si>
  <si>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</si>
  <si>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</si>
  <si>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</si>
  <si>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</si>
  <si>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</si>
  <si>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</si>
  <si>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</si>
  <si>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</si>
  <si>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</si>
  <si>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</si>
  <si>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</si>
  <si>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</si>
  <si>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</si>
  <si>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</si>
  <si>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</si>
  <si>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</si>
  <si>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</si>
  <si>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</si>
  <si>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</si>
  <si>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</si>
  <si>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</si>
  <si>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</si>
  <si>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</si>
  <si>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</si>
  <si>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</si>
  <si>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</si>
  <si>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</si>
  <si>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</si>
  <si>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</si>
  <si>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</si>
  <si>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</si>
  <si>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</si>
  <si>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</si>
  <si>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</si>
  <si>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</si>
  <si>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</si>
  <si>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</si>
  <si>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</si>
  <si>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</si>
  <si>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</si>
  <si>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</si>
  <si>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</si>
  <si>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</si>
  <si>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</si>
  <si>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</si>
  <si>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</si>
  <si>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</si>
  <si>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</si>
  <si>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</si>
  <si>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</si>
  <si>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</si>
  <si>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</si>
  <si>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</si>
  <si>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</si>
  <si>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</si>
  <si>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</si>
  <si>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</si>
  <si>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</si>
  <si>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</si>
  <si>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</si>
  <si>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</si>
  <si>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</si>
  <si>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</si>
  <si>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</si>
  <si>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</si>
  <si>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</si>
  <si>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</si>
  <si>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</si>
  <si>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</si>
  <si>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</si>
  <si>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</si>
  <si>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</si>
  <si>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</si>
  <si>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</si>
  <si>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</si>
  <si>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</si>
  <si>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</si>
  <si>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</si>
  <si>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</si>
  <si>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</si>
  <si>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</si>
  <si>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</si>
  <si>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</si>
  <si>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</si>
  <si>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</si>
  <si>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</si>
  <si>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</si>
  <si>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</si>
  <si>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</si>
  <si>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</si>
  <si>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</si>
  <si>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</si>
  <si>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</si>
  <si>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</si>
  <si>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</si>
  <si>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</si>
  <si>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</si>
  <si>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</si>
  <si>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</si>
  <si>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</si>
  <si>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</si>
  <si>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</si>
  <si>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</si>
  <si>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</si>
  <si>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</si>
  <si>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</si>
  <si>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</si>
  <si>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</si>
  <si>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</si>
  <si>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</si>
  <si>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</si>
  <si>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</si>
  <si>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</si>
  <si>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</si>
  <si>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</si>
  <si>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</si>
  <si>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</si>
  <si>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</si>
  <si>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</si>
  <si>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</si>
  <si>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</si>
  <si>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</si>
  <si>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</si>
  <si>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</si>
  <si>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</si>
  <si>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</si>
  <si>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</si>
  <si>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</si>
  <si>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</si>
  <si>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</si>
  <si>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</si>
  <si>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</si>
  <si>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</si>
  <si>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</si>
  <si>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</si>
  <si>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</si>
  <si>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</si>
  <si>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</si>
  <si>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</si>
  <si>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</si>
  <si>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</si>
  <si>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</si>
  <si>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</si>
  <si>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</si>
  <si>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</si>
  <si>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</si>
  <si>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</si>
  <si>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</si>
  <si>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</si>
  <si>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</si>
  <si>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</si>
  <si>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</si>
  <si>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</si>
  <si>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</si>
  <si>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</si>
  <si>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</si>
  <si>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</si>
  <si>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</si>
  <si>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</si>
  <si>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</si>
  <si>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</si>
  <si>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</si>
  <si>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</si>
  <si>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</si>
  <si>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</si>
  <si>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</si>
  <si>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</si>
  <si>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</si>
  <si>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</si>
  <si>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</si>
  <si>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</si>
  <si>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</si>
  <si>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</si>
  <si>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</si>
  <si>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</si>
  <si>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</si>
  <si>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</si>
  <si>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</si>
  <si>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</si>
  <si>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</si>
  <si>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</si>
  <si>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</si>
  <si>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</si>
  <si>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</si>
  <si>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</si>
  <si>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</si>
  <si>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</si>
  <si>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</si>
  <si>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</si>
  <si>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</si>
  <si>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</si>
  <si>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</si>
  <si>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</si>
  <si>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</si>
  <si>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</si>
  <si>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</si>
  <si>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</si>
  <si>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</si>
  <si>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</si>
  <si>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</si>
  <si>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</si>
  <si>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</si>
  <si>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</si>
  <si>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</si>
  <si>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</si>
  <si>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</si>
  <si>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</si>
  <si>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</si>
  <si>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</si>
  <si>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</si>
  <si>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</si>
  <si>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</si>
  <si>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</si>
  <si>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</si>
  <si>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</si>
  <si>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</si>
  <si>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</si>
  <si>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</si>
  <si>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</si>
  <si>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</si>
  <si>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</si>
  <si>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</si>
  <si>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</si>
  <si>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</si>
  <si>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</si>
  <si>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</si>
  <si>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</si>
  <si>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</si>
  <si>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</si>
  <si>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</si>
  <si>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</si>
  <si>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</si>
  <si>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</si>
  <si>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</si>
  <si>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</si>
  <si>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</si>
  <si>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</si>
  <si>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</si>
  <si>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</si>
  <si>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</si>
  <si>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</si>
  <si>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</si>
  <si>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</si>
  <si>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</si>
  <si>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</si>
  <si>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</si>
  <si>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</si>
  <si>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</si>
  <si>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</si>
  <si>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</si>
  <si>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</si>
  <si>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</si>
  <si>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</si>
  <si>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</si>
  <si>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</si>
  <si>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</si>
  <si>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</si>
  <si>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</si>
  <si>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</si>
  <si>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</si>
  <si>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</si>
  <si>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</si>
  <si>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</si>
  <si>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</si>
  <si>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</si>
  <si>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</si>
  <si>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</si>
  <si>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</si>
  <si>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</si>
  <si>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</si>
  <si>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</si>
  <si>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</si>
  <si>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</si>
  <si>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</si>
  <si>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</si>
  <si>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</si>
  <si>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</si>
  <si>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</si>
  <si>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</si>
  <si>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</si>
  <si>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</si>
  <si>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</si>
  <si>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</si>
  <si>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</si>
  <si>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</si>
  <si>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</si>
  <si>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</si>
  <si>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</si>
  <si>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</si>
  <si>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</si>
  <si>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</si>
  <si>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</si>
  <si>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</si>
  <si>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</si>
  <si>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</si>
  <si>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</si>
  <si>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</si>
  <si>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</si>
  <si>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</si>
  <si>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</si>
  <si>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</si>
  <si>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</si>
  <si>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</si>
  <si>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</si>
  <si>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</si>
  <si>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</si>
  <si>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</si>
  <si>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</si>
  <si>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</si>
  <si>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</si>
  <si>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</si>
  <si>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</si>
  <si>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</si>
  <si>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</si>
  <si>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</si>
  <si>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</si>
  <si>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</si>
  <si>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</si>
  <si>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</si>
  <si>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</si>
  <si>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</si>
  <si>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</si>
  <si>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</si>
  <si>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</si>
  <si>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</si>
  <si>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</si>
  <si>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</si>
  <si>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</si>
  <si>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</si>
  <si>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</si>
  <si>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</si>
  <si>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</si>
  <si>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</si>
  <si>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</si>
  <si>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</si>
  <si>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</si>
  <si>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</si>
  <si>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</si>
  <si>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</si>
  <si>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</si>
  <si>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</si>
  <si>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</si>
  <si>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</si>
  <si>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</si>
  <si>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</si>
  <si>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</si>
  <si>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</si>
  <si>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</si>
  <si>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</si>
  <si>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</si>
  <si>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</si>
  <si>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</si>
  <si>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</si>
  <si>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</si>
  <si>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</si>
  <si>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</si>
  <si>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</si>
  <si>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</si>
  <si>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</si>
  <si>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</si>
  <si>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</si>
  <si>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</si>
  <si>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</si>
  <si>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</si>
  <si>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</si>
  <si>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</si>
  <si>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</si>
  <si>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</si>
  <si>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</si>
  <si>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</si>
  <si>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</si>
  <si>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</si>
  <si>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</si>
  <si>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</si>
  <si>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</si>
  <si>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</si>
  <si>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</si>
  <si>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</si>
  <si>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</si>
  <si>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</si>
  <si>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</si>
  <si>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</si>
  <si>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</si>
  <si>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</si>
  <si>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</si>
  <si>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</si>
  <si>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</si>
  <si>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</si>
  <si>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</si>
  <si>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</si>
  <si>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</si>
  <si>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</si>
  <si>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</si>
  <si>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</si>
  <si>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</si>
  <si>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</si>
  <si>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</si>
  <si>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</si>
  <si>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</si>
  <si>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</si>
  <si>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</si>
  <si>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</si>
  <si>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</si>
  <si>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</si>
  <si>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</si>
  <si>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</si>
  <si>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</si>
  <si>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</si>
  <si>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</si>
  <si>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</si>
  <si>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</si>
  <si>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</si>
  <si>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</si>
  <si>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</si>
  <si>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</si>
  <si>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</si>
  <si>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</si>
  <si>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</si>
  <si>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</si>
  <si>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</si>
  <si>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</si>
  <si>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</si>
  <si>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</si>
  <si>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</si>
  <si>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</si>
  <si>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</si>
  <si>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</si>
  <si>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</si>
  <si>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</si>
  <si>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</si>
  <si>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</si>
  <si>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</si>
  <si>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</si>
  <si>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</si>
  <si>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</si>
  <si>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</si>
  <si>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</si>
  <si>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</si>
  <si>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</si>
  <si>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</si>
  <si>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</si>
  <si>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</si>
  <si>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</si>
  <si>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</si>
  <si>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</si>
  <si>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</si>
  <si>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</si>
  <si>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</si>
  <si>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</si>
  <si>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</si>
  <si>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</si>
  <si>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</si>
  <si>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</si>
  <si>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</si>
  <si>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</si>
  <si>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</si>
  <si>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</si>
  <si>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</si>
  <si>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</si>
  <si>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</si>
  <si>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</si>
  <si>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</si>
  <si>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</si>
  <si>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</si>
  <si>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</si>
  <si>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</si>
  <si>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</si>
  <si>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</si>
  <si>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</si>
  <si>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</si>
  <si>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</si>
  <si>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</si>
  <si>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</si>
  <si>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</si>
  <si>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</si>
  <si>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</si>
  <si>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</si>
  <si>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</si>
  <si>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</si>
  <si>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</si>
  <si>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</si>
  <si>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</si>
  <si>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</si>
  <si>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</si>
  <si>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</si>
  <si>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</si>
  <si>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</si>
  <si>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</si>
  <si>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</si>
  <si>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</si>
  <si>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</si>
  <si>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</si>
  <si>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</si>
  <si>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</si>
  <si>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</si>
  <si>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</si>
  <si>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</si>
  <si>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</si>
  <si>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</si>
  <si>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</si>
  <si>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</si>
  <si>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</si>
  <si>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</si>
  <si>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</si>
  <si>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</si>
  <si>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</si>
  <si>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</si>
  <si>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</si>
  <si>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</si>
  <si>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</si>
  <si>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</si>
  <si>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</si>
  <si>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</si>
  <si>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</si>
  <si>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</si>
  <si>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</si>
  <si>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</si>
  <si>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</si>
  <si>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</si>
  <si>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</si>
  <si>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</si>
  <si>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</si>
  <si>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</si>
  <si>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</si>
  <si>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</si>
  <si>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</si>
  <si>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</si>
  <si>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</si>
  <si>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</si>
  <si>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</si>
  <si>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</si>
  <si>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</si>
  <si>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</si>
  <si>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</si>
  <si>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</si>
  <si>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</si>
  <si>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</si>
  <si>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</si>
  <si>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</si>
  <si>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</si>
  <si>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</si>
  <si>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</si>
  <si>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</si>
  <si>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</si>
  <si>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</si>
  <si>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</si>
  <si>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</si>
  <si>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</si>
  <si>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</si>
  <si>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</si>
  <si>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</si>
  <si>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</si>
  <si>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</si>
  <si>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</si>
  <si>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</si>
  <si>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</si>
  <si>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</si>
  <si>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</si>
  <si>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</si>
  <si>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</si>
  <si>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</si>
  <si>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</si>
  <si>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</si>
  <si>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</si>
  <si>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</si>
  <si>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</si>
  <si>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</si>
  <si>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</si>
  <si>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</si>
  <si>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</si>
  <si>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</si>
  <si>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</si>
  <si>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</si>
  <si>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</si>
  <si>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</si>
  <si>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</si>
  <si>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</si>
  <si>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</si>
  <si>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</si>
  <si>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</si>
  <si>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</si>
  <si>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</si>
  <si>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</si>
  <si>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</si>
  <si>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</si>
  <si>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</si>
  <si>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</si>
  <si>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</si>
  <si>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</si>
  <si>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</si>
  <si>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</si>
  <si>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</si>
  <si>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</si>
  <si>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</si>
  <si>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</si>
  <si>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</si>
  <si>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</si>
  <si>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</si>
  <si>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</si>
  <si>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</si>
  <si>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</si>
  <si>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</si>
  <si>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</si>
  <si>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</si>
  <si>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</si>
  <si>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</si>
  <si>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</si>
  <si>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</si>
  <si>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</si>
  <si>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</si>
  <si>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</si>
  <si>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</si>
  <si>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</si>
  <si>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</si>
  <si>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</si>
  <si>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</si>
  <si>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</si>
  <si>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</si>
  <si>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</si>
  <si>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</si>
  <si>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</si>
  <si>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</si>
  <si>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</si>
  <si>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</si>
  <si>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</si>
  <si>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</si>
  <si>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</si>
  <si>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</si>
  <si>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</si>
  <si>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</si>
  <si>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</si>
  <si>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</si>
  <si>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</si>
  <si>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</si>
  <si>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</si>
  <si>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</si>
  <si>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</si>
  <si>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</si>
  <si>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</si>
  <si>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</si>
  <si>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</si>
  <si>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</si>
  <si>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</si>
  <si>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</si>
  <si>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</si>
  <si>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</si>
  <si>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</si>
  <si>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</si>
  <si>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</si>
  <si>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</si>
  <si>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</si>
  <si>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</si>
  <si>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</si>
  <si>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</si>
  <si>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</si>
  <si>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</si>
  <si>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</si>
  <si>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</si>
  <si>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</si>
  <si>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</si>
  <si>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</si>
  <si>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</si>
  <si>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</si>
  <si>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</si>
  <si>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</si>
  <si>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</si>
  <si>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</si>
  <si>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</si>
  <si>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</si>
  <si>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</si>
  <si>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</si>
  <si>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</si>
  <si>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</si>
  <si>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</si>
  <si>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</si>
  <si>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</si>
  <si>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</si>
  <si>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</si>
  <si>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</si>
  <si>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</si>
  <si>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</si>
  <si>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</si>
  <si>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</si>
  <si>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</si>
  <si>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</si>
  <si>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</si>
  <si>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</si>
  <si>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</si>
  <si>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</si>
  <si>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</si>
  <si>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</si>
  <si>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</si>
  <si>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</si>
  <si>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</si>
  <si>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</si>
  <si>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</si>
  <si>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</si>
  <si>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</si>
  <si>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</si>
  <si>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</si>
  <si>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</si>
  <si>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</si>
  <si>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</si>
  <si>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</si>
  <si>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</si>
  <si>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</si>
  <si>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</si>
  <si>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</si>
  <si>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</si>
  <si>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</si>
  <si>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</si>
  <si>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</si>
  <si>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</si>
  <si>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</si>
  <si>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</si>
  <si>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</si>
  <si>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</si>
  <si>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</si>
  <si>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</si>
  <si>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</si>
  <si>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</si>
  <si>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</si>
  <si>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</si>
  <si>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</si>
  <si>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</si>
  <si>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</si>
  <si>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</si>
  <si>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</si>
  <si>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</si>
  <si>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</si>
  <si>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</si>
  <si>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</si>
  <si>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</si>
  <si>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</si>
  <si>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</si>
  <si>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</si>
  <si>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</si>
  <si>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</si>
  <si>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</si>
  <si>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</si>
  <si>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</si>
  <si>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</si>
  <si>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</si>
  <si>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</si>
  <si>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</si>
  <si>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</si>
  <si>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</si>
  <si>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</si>
  <si>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</si>
  <si>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</si>
  <si>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</si>
  <si>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</si>
  <si>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</si>
  <si>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</si>
  <si>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</si>
  <si>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</si>
  <si>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</si>
  <si>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</si>
  <si>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</si>
  <si>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</si>
  <si>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</si>
  <si>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</si>
  <si>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</si>
  <si>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</si>
  <si>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</si>
  <si>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</si>
  <si>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</si>
  <si>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</si>
  <si>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</si>
  <si>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</si>
  <si>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</si>
  <si>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</si>
  <si>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</si>
  <si>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</si>
  <si>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</si>
  <si>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</si>
  <si>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</si>
  <si>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</si>
  <si>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</si>
  <si>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</si>
  <si>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</si>
  <si>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</si>
  <si>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</si>
  <si>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</si>
  <si>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</si>
  <si>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</si>
  <si>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</si>
  <si>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</si>
  <si>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</si>
  <si>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</si>
  <si>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</si>
  <si>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</si>
  <si>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</si>
  <si>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</si>
  <si>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</si>
  <si>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</si>
  <si>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</si>
  <si>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</si>
  <si>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</si>
  <si>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</si>
  <si>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</si>
  <si>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</si>
  <si>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</si>
  <si>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</si>
  <si>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</si>
  <si>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</si>
  <si>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</si>
  <si>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</si>
  <si>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</si>
  <si>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</si>
  <si>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</si>
  <si>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</si>
  <si>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</si>
  <si>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</si>
  <si>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</si>
  <si>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</si>
  <si>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</si>
  <si>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</si>
  <si>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</si>
  <si>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</si>
  <si>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</si>
  <si>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</si>
  <si>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</si>
  <si>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</si>
  <si>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</si>
  <si>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</si>
  <si>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</si>
  <si>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</si>
  <si>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</si>
  <si>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</si>
  <si>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</si>
  <si>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</si>
  <si>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</si>
  <si>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</si>
  <si>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</si>
  <si>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</si>
  <si>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</si>
  <si>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</si>
  <si>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</si>
  <si>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</si>
  <si>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</si>
  <si>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</si>
  <si>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</si>
  <si>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</si>
  <si>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</si>
  <si>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</si>
  <si>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</si>
  <si>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</si>
  <si>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</si>
  <si>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</si>
  <si>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</si>
  <si>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</si>
  <si>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</si>
  <si>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</si>
  <si>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</si>
  <si>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</si>
  <si>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</si>
  <si>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</si>
  <si>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</si>
  <si>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</si>
  <si>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</si>
  <si>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</si>
  <si>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</si>
  <si>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</si>
  <si>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</si>
  <si>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</si>
  <si>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</si>
  <si>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</si>
  <si>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</si>
  <si>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</si>
  <si>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</si>
  <si>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</si>
  <si>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</si>
  <si>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</si>
  <si>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</si>
  <si>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</si>
  <si>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</si>
  <si>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</si>
  <si>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</si>
  <si>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</si>
  <si>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</si>
  <si>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</si>
  <si>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</si>
  <si>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</si>
  <si>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</si>
  <si>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</si>
  <si>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</si>
  <si>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</si>
  <si>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</si>
  <si>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</si>
  <si>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</si>
  <si>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</si>
  <si>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</si>
  <si>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</si>
  <si>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</si>
  <si>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</si>
  <si>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</si>
  <si>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</si>
  <si>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</si>
  <si>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</si>
  <si>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</si>
  <si>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</si>
  <si>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</si>
  <si>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</si>
  <si>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</si>
  <si>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</si>
  <si>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</si>
  <si>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</si>
  <si>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</si>
  <si>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</si>
  <si>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</si>
  <si>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</si>
  <si>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</si>
  <si>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</si>
  <si>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</si>
  <si>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</si>
  <si>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</si>
  <si>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</si>
  <si>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</si>
  <si>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</si>
  <si>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</si>
  <si>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</si>
  <si>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</si>
  <si>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</si>
  <si>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</si>
  <si>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</si>
  <si>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</si>
  <si>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</si>
  <si>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</si>
  <si>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</si>
  <si>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</si>
  <si>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</si>
  <si>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</si>
  <si>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</si>
  <si>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</si>
  <si>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</si>
  <si>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</si>
  <si>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</si>
  <si>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</si>
  <si>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</si>
  <si>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</si>
  <si>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</si>
  <si>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</si>
  <si>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</si>
  <si>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</si>
  <si>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</si>
  <si>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</si>
  <si>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</si>
  <si>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</si>
  <si>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</si>
  <si>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</si>
  <si>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</si>
  <si>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</si>
  <si>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</si>
  <si>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</si>
  <si>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</si>
  <si>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</si>
  <si>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</si>
  <si>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</si>
  <si>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</si>
  <si>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</si>
  <si>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</si>
  <si>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</si>
  <si>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</si>
  <si>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</si>
  <si>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</si>
  <si>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</si>
  <si>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</si>
  <si>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</si>
  <si>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</si>
  <si>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</si>
  <si>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</si>
  <si>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</si>
  <si>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</si>
  <si>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</si>
  <si>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</si>
  <si>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</si>
  <si>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</si>
  <si>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</si>
  <si>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</si>
  <si>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</si>
  <si>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</si>
  <si>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</si>
  <si>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</si>
  <si>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</si>
  <si>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</si>
  <si>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</si>
  <si>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</si>
  <si>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</si>
  <si>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</si>
  <si>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</si>
  <si>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</si>
  <si>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</si>
  <si>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</si>
  <si>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</si>
  <si>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</si>
  <si>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</si>
  <si>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</si>
  <si>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</si>
  <si>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</si>
  <si>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</si>
  <si>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</si>
  <si>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</si>
  <si>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</si>
  <si>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</si>
  <si>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</si>
  <si>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</si>
  <si>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</si>
  <si>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</si>
  <si>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</si>
  <si>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</si>
  <si>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</si>
  <si>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</si>
  <si>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</si>
  <si>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</si>
  <si>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</si>
  <si>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</si>
  <si>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</si>
  <si>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</si>
  <si>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</si>
  <si>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</si>
  <si>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</si>
  <si>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</si>
  <si>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</si>
  <si>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</si>
  <si>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</si>
  <si>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</si>
  <si>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</si>
  <si>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</si>
  <si>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</si>
  <si>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</si>
  <si>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</si>
  <si>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</si>
  <si>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</si>
  <si>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</si>
  <si>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</si>
  <si>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</si>
  <si>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</si>
  <si>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</si>
  <si>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</si>
  <si>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</si>
  <si>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</si>
  <si>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</si>
  <si>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</si>
  <si>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</si>
  <si>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</si>
  <si>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</si>
  <si>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</si>
  <si>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</si>
  <si>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</si>
  <si>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</si>
  <si>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</si>
  <si>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</si>
  <si>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</si>
  <si>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</si>
  <si>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</si>
  <si>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</si>
  <si>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</si>
  <si>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</si>
  <si>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</si>
  <si>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</si>
  <si>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</si>
  <si>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</si>
  <si>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</si>
  <si>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</si>
  <si>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</si>
  <si>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</si>
  <si>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</si>
  <si>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</si>
  <si>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</si>
  <si>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</si>
  <si>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</si>
  <si>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</si>
  <si>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</si>
  <si>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</si>
  <si>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</si>
  <si>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</si>
  <si>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</si>
  <si>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</si>
  <si>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</si>
  <si>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</si>
  <si>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</si>
  <si>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</si>
  <si>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</si>
  <si>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</si>
  <si>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</si>
  <si>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</si>
  <si>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</si>
  <si>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</si>
  <si>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</si>
  <si>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</si>
  <si>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</si>
  <si>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</si>
  <si>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</si>
  <si>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</si>
  <si>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</si>
  <si>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</si>
  <si>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</si>
  <si>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</si>
  <si>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</si>
  <si>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</si>
  <si>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</si>
  <si>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</si>
  <si>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</si>
  <si>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</si>
  <si>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</si>
  <si>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</si>
  <si>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</si>
  <si>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</si>
  <si>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</si>
  <si>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</si>
  <si>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</si>
  <si>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</si>
  <si>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</si>
  <si>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</si>
  <si>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</si>
  <si>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</si>
  <si>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</si>
  <si>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</si>
  <si>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</si>
  <si>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</si>
  <si>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</si>
  <si>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</si>
  <si>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</si>
  <si>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</si>
  <si>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</si>
  <si>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</si>
  <si>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</si>
  <si>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</si>
  <si>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</si>
  <si>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</si>
  <si>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</si>
  <si>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</si>
  <si>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</si>
  <si>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</si>
  <si>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</si>
  <si>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</si>
  <si>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</si>
  <si>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</si>
  <si>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</si>
  <si>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</si>
  <si>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</si>
  <si>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</si>
  <si>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</si>
  <si>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</si>
  <si>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</si>
  <si>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</si>
  <si>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</si>
  <si>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</si>
  <si>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</si>
  <si>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</si>
  <si>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</si>
  <si>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</si>
  <si>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</si>
  <si>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</si>
  <si>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</si>
  <si>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</si>
  <si>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</si>
  <si>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</si>
  <si>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</si>
  <si>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</si>
  <si>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</si>
  <si>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</si>
  <si>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</si>
  <si>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</si>
  <si>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</si>
  <si>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</si>
  <si>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</si>
  <si>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</si>
  <si>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</si>
  <si>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</si>
  <si>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</si>
  <si>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</si>
  <si>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</si>
  <si>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</si>
  <si>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</si>
  <si>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</si>
  <si>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</si>
  <si>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</si>
  <si>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</si>
  <si>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</si>
  <si>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</si>
  <si>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</si>
  <si>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</si>
  <si>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</si>
  <si>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</si>
  <si>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</si>
  <si>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</si>
  <si>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</si>
  <si>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</si>
  <si>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</si>
  <si>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</si>
  <si>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</si>
  <si>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</si>
  <si>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</si>
  <si>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</si>
  <si>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</si>
  <si>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</si>
  <si>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</si>
  <si>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</si>
  <si>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</si>
  <si>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</si>
  <si>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</si>
  <si>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</si>
  <si>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</si>
  <si>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</si>
  <si>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</si>
  <si>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</si>
  <si>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</si>
  <si>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</si>
  <si>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</si>
  <si>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</si>
  <si>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</si>
  <si>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</si>
  <si>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</si>
  <si>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</si>
  <si>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</si>
  <si>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</si>
  <si>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</si>
  <si>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</si>
  <si>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</si>
  <si>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</si>
  <si>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</si>
  <si>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</si>
  <si>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</si>
  <si>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</si>
  <si>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</si>
  <si>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</si>
  <si>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</si>
  <si>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</si>
  <si>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</si>
  <si>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</si>
  <si>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</si>
  <si>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</si>
  <si>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</si>
  <si>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</si>
  <si>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</si>
  <si>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</si>
  <si>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</si>
  <si>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</si>
  <si>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</si>
  <si>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</si>
  <si>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</si>
  <si>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</si>
  <si>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</si>
  <si>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</si>
  <si>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</si>
  <si>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</si>
  <si>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</si>
  <si>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</si>
  <si>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</si>
  <si>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</si>
  <si>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</si>
  <si>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</si>
  <si>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</si>
  <si>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</si>
  <si>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</si>
  <si>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</si>
  <si>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</si>
  <si>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</si>
  <si>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</si>
  <si>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</si>
  <si>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</si>
  <si>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</si>
  <si>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</si>
  <si>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</si>
  <si>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</si>
  <si>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</si>
  <si>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</si>
  <si>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</si>
  <si>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</si>
  <si>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</si>
  <si>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</si>
  <si>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</si>
  <si>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</si>
  <si>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</si>
  <si>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</si>
  <si>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</si>
  <si>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</si>
  <si>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</si>
  <si>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</si>
  <si>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</si>
  <si>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</si>
  <si>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</si>
  <si>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</si>
  <si>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</si>
  <si>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</si>
  <si>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</si>
  <si>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</si>
  <si>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</si>
  <si>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</si>
  <si>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</si>
  <si>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</si>
  <si>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</si>
  <si>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</si>
  <si>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</si>
  <si>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</si>
  <si>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</si>
  <si>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</si>
  <si>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</si>
  <si>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</si>
  <si>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</si>
  <si>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</si>
  <si>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</si>
  <si>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</si>
  <si>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</si>
  <si>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</si>
  <si>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</si>
  <si>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</si>
  <si>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</si>
  <si>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</si>
  <si>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</si>
  <si>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</si>
  <si>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</si>
  <si>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</si>
  <si>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</si>
  <si>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</si>
  <si>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</si>
  <si>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</si>
  <si>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</si>
  <si>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</si>
  <si>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</si>
  <si>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</si>
  <si>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</si>
  <si>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</si>
  <si>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</si>
  <si>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</si>
  <si>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</si>
  <si>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</si>
  <si>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</si>
  <si>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</si>
  <si>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</si>
  <si>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</si>
  <si>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</si>
  <si>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</si>
  <si>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</si>
  <si>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</si>
  <si>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</si>
  <si>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</si>
  <si>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</si>
  <si>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</si>
  <si>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</si>
  <si>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</si>
  <si>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</si>
  <si>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</si>
  <si>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</si>
  <si>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</si>
  <si>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</si>
  <si>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</si>
  <si>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</si>
  <si>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</si>
  <si>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</si>
  <si>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</si>
  <si>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</si>
  <si>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</si>
  <si>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</si>
  <si>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</si>
  <si>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</si>
  <si>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</si>
  <si>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</si>
  <si>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</si>
  <si>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</si>
  <si>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</si>
  <si>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</si>
  <si>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</si>
  <si>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</si>
  <si>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</si>
  <si>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</si>
  <si>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</si>
  <si>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</si>
  <si>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</si>
  <si>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</si>
  <si>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</si>
  <si>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</si>
  <si>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</si>
  <si>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</si>
  <si>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</si>
  <si>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</si>
  <si>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</si>
  <si>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</si>
  <si>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</si>
  <si>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</si>
  <si>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</si>
  <si>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</si>
  <si>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</si>
  <si>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</si>
  <si>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</si>
  <si>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</si>
  <si>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</si>
  <si>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</si>
  <si>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</si>
  <si>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</si>
  <si>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</si>
  <si>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</si>
  <si>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</si>
  <si>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</si>
  <si>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</si>
  <si>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</si>
  <si>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</si>
  <si>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</si>
  <si>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</si>
  <si>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</si>
  <si>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</si>
  <si>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</si>
  <si>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</si>
  <si>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</si>
  <si>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</si>
  <si>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</si>
  <si>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</si>
  <si>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</si>
  <si>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</si>
  <si>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</si>
  <si>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</si>
  <si>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</si>
  <si>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</si>
  <si>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</si>
  <si>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</si>
  <si>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</si>
  <si>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</si>
  <si>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</si>
  <si>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</si>
  <si>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</si>
  <si>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</si>
  <si>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</si>
  <si>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</si>
  <si>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</si>
  <si>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</si>
  <si>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</si>
  <si>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</si>
  <si>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</si>
  <si>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</si>
  <si>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</si>
  <si>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</si>
  <si>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</si>
  <si>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</si>
  <si>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</si>
  <si>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</si>
  <si>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</si>
  <si>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</si>
  <si>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</si>
  <si>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</si>
  <si>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</si>
  <si>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</si>
  <si>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</si>
  <si>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</si>
  <si>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</si>
  <si>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</si>
  <si>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</si>
  <si>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</si>
  <si>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</si>
  <si>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</si>
  <si>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</si>
  <si>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</si>
  <si>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</si>
  <si>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</si>
  <si>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</si>
  <si>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</si>
  <si>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</si>
  <si>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</si>
  <si>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</si>
  <si>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</si>
  <si>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</si>
  <si>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</si>
  <si>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</si>
  <si>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</si>
  <si>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</si>
  <si>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</si>
  <si>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</si>
  <si>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</si>
  <si>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</si>
  <si>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</si>
  <si>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</si>
  <si>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</si>
  <si>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</si>
  <si>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</si>
  <si>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</si>
  <si>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</si>
  <si>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</si>
  <si>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</si>
  <si>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</si>
  <si>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</si>
  <si>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</si>
  <si>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</si>
  <si>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</si>
  <si>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</si>
  <si>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</si>
  <si>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</si>
  <si>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</si>
  <si>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</si>
  <si>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</si>
  <si>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</si>
  <si>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</si>
  <si>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</si>
  <si>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</si>
  <si>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</si>
  <si>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</si>
  <si>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</si>
  <si>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</si>
  <si>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</si>
  <si>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</si>
  <si>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</si>
  <si>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</si>
  <si>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</si>
  <si>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</si>
  <si>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</si>
  <si>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</si>
  <si>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</si>
  <si>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</si>
  <si>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</si>
  <si>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</si>
  <si>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</si>
  <si>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</si>
  <si>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</si>
  <si>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</si>
  <si>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</si>
  <si>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</si>
  <si>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</si>
  <si>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</si>
  <si>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</si>
  <si>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</si>
  <si>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</si>
  <si>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</si>
  <si>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</si>
  <si>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</si>
  <si>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</si>
  <si>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</si>
  <si>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</si>
  <si>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</si>
  <si>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</si>
  <si>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</si>
  <si>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</si>
  <si>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</si>
  <si>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</si>
  <si>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</si>
  <si>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</si>
  <si>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</si>
  <si>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</si>
  <si>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</si>
  <si>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</si>
  <si>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</si>
  <si>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</si>
  <si>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</si>
  <si>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</si>
  <si>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</si>
  <si>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</si>
  <si>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</si>
  <si>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</si>
  <si>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</si>
  <si>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</si>
  <si>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</si>
  <si>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</si>
  <si>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</si>
  <si>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</si>
  <si>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</si>
  <si>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</si>
  <si>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</si>
  <si>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</si>
  <si>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</si>
  <si>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</si>
  <si>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</si>
  <si>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</si>
  <si>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</si>
  <si>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</si>
  <si>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</si>
  <si>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</si>
  <si>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</si>
  <si>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</si>
  <si>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</si>
  <si>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</si>
  <si>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</si>
  <si>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</si>
  <si>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</si>
  <si>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</si>
  <si>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</si>
  <si>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</si>
  <si>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</si>
  <si>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</si>
  <si>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</si>
  <si>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</si>
  <si>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</si>
  <si>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</si>
  <si>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</si>
  <si>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</si>
  <si>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</si>
  <si>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</si>
  <si>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</si>
  <si>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</si>
  <si>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</si>
  <si>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</si>
  <si>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</si>
  <si>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</si>
  <si>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</si>
  <si>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</si>
  <si>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</si>
  <si>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</si>
  <si>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</si>
  <si>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</si>
  <si>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</si>
  <si>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</si>
  <si>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</si>
  <si>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</si>
  <si>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</si>
  <si>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</si>
  <si>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</si>
  <si>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</si>
  <si>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</si>
  <si>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</si>
  <si>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</si>
  <si>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</si>
  <si>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</si>
  <si>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</si>
  <si>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</si>
  <si>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</si>
  <si>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</si>
  <si>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</si>
  <si>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</si>
  <si>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</si>
  <si>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</si>
  <si>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</si>
  <si>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</si>
  <si>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</si>
  <si>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</si>
  <si>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</si>
  <si>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</si>
  <si>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</si>
  <si>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</si>
  <si>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</si>
  <si>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</si>
  <si>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</si>
  <si>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</si>
  <si>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</si>
  <si>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</si>
  <si>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</si>
  <si>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</si>
  <si>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</si>
  <si>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</si>
  <si>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</si>
  <si>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</si>
  <si>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</si>
  <si>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</si>
  <si>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</si>
  <si>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</si>
  <si>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</si>
  <si>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</si>
  <si>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</si>
  <si>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</si>
  <si>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</si>
  <si>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</si>
  <si>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</si>
  <si>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</si>
  <si>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</si>
  <si>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</si>
  <si>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</si>
  <si>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</si>
  <si>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</si>
  <si>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</si>
  <si>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</si>
  <si>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</si>
  <si>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</si>
  <si>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</si>
  <si>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</si>
  <si>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</si>
  <si>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</si>
  <si>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</si>
  <si>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</si>
  <si>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</si>
  <si>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</si>
  <si>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</si>
  <si>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</si>
  <si>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</si>
  <si>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</si>
  <si>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</si>
  <si>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</si>
  <si>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</si>
  <si>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</si>
  <si>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</si>
  <si>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</si>
  <si>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</si>
  <si>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</si>
  <si>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</si>
  <si>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</si>
  <si>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</si>
  <si>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</si>
  <si>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</si>
  <si>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</si>
  <si>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</si>
  <si>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</si>
  <si>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</si>
  <si>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</si>
  <si>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</si>
  <si>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</si>
  <si>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</si>
  <si>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</si>
  <si>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</si>
  <si>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</si>
  <si>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</si>
  <si>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</si>
  <si>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</si>
  <si>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</si>
  <si>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</si>
  <si>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</si>
  <si>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</si>
  <si>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</si>
  <si>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</si>
  <si>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</si>
  <si>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</si>
  <si>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</si>
  <si>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</si>
  <si>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</si>
  <si>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</si>
  <si>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</si>
  <si>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</si>
  <si>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</si>
  <si>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</si>
  <si>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</si>
  <si>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</si>
  <si>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</si>
  <si>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</si>
  <si>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</si>
  <si>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</si>
  <si>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</si>
  <si>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</si>
  <si>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</si>
  <si>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</si>
  <si>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</si>
  <si>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</si>
  <si>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</si>
  <si>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</si>
  <si>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</si>
  <si>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</si>
  <si>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</si>
  <si>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</si>
  <si>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</si>
  <si>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</si>
  <si>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</si>
  <si>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</si>
  <si>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</si>
  <si>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</si>
  <si>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</si>
  <si>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</si>
  <si>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</si>
  <si>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</si>
  <si>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</si>
  <si>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</si>
  <si>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</si>
  <si>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</si>
  <si>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</si>
  <si>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</si>
  <si>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</si>
  <si>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</si>
  <si>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</si>
  <si>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</si>
  <si>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</si>
  <si>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</si>
  <si>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</si>
  <si>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</si>
  <si>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</si>
  <si>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</si>
  <si>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</si>
  <si>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</si>
  <si>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</si>
  <si>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</si>
  <si>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</si>
  <si>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</si>
  <si>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</si>
  <si>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</si>
  <si>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</si>
  <si>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</si>
  <si>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</si>
  <si>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</si>
  <si>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</si>
  <si>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</si>
  <si>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</si>
  <si>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</si>
  <si>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</si>
  <si>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</si>
  <si>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</si>
  <si>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</si>
  <si>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</si>
  <si>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</si>
  <si>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</si>
  <si>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</si>
  <si>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</si>
  <si>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</si>
  <si>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</si>
  <si>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</si>
  <si>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</si>
  <si>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</si>
  <si>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</si>
  <si>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</si>
  <si>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</si>
  <si>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</si>
  <si>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</si>
  <si>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</si>
  <si>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</si>
  <si>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</si>
  <si>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</si>
  <si>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</si>
  <si>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</si>
  <si>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</si>
  <si>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</si>
  <si>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</si>
  <si>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</si>
  <si>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</si>
  <si>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</si>
  <si>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</si>
  <si>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</si>
  <si>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</si>
  <si>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</si>
  <si>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</si>
  <si>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</si>
  <si>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</si>
  <si>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</si>
  <si>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</si>
  <si>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</si>
  <si>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</si>
  <si>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</si>
  <si>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</si>
  <si>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</si>
  <si>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</si>
  <si>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</si>
  <si>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</si>
  <si>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</si>
  <si>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</si>
  <si>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</si>
  <si>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</si>
  <si>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</si>
  <si>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</si>
  <si>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</si>
  <si>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</si>
  <si>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</si>
  <si>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</si>
  <si>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</si>
  <si>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</si>
  <si>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</si>
  <si>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</si>
  <si>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</si>
  <si>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</si>
  <si>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</si>
  <si>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</si>
  <si>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</si>
  <si>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</si>
  <si>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</si>
  <si>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</si>
  <si>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</si>
  <si>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</si>
  <si>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</si>
  <si>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</si>
  <si>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</si>
  <si>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</si>
  <si>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</si>
  <si>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</si>
  <si>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</si>
  <si>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</si>
  <si>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</si>
  <si>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</si>
  <si>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</si>
  <si>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</si>
  <si>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</si>
  <si>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</si>
  <si>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</si>
  <si>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</si>
  <si>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</si>
  <si>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</si>
  <si>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</si>
  <si>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</si>
  <si>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</si>
  <si>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</si>
  <si>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</si>
  <si>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</si>
  <si>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</si>
  <si>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</si>
  <si>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</si>
  <si>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</si>
  <si>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</si>
  <si>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</si>
  <si>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</si>
  <si>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</si>
  <si>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</si>
  <si>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</si>
  <si>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</si>
  <si>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</si>
  <si>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</si>
  <si>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</si>
  <si>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</si>
  <si>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</si>
  <si>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</si>
  <si>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</si>
  <si>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</si>
  <si>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</si>
  <si>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</si>
  <si>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</si>
  <si>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</si>
  <si>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</si>
  <si>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</si>
  <si>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</si>
  <si>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</si>
  <si>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</si>
  <si>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</si>
  <si>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</si>
  <si>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</si>
  <si>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</si>
  <si>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</si>
  <si>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</si>
  <si>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</si>
  <si>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</si>
  <si>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</si>
  <si>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</si>
  <si>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</si>
  <si>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</si>
  <si>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</si>
  <si>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</si>
  <si>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</si>
  <si>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</si>
  <si>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</si>
  <si>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</si>
  <si>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</si>
  <si>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</si>
  <si>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</si>
  <si>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</si>
  <si>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</si>
  <si>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</si>
  <si>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</si>
  <si>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</si>
  <si>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</si>
  <si>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</si>
  <si>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</si>
  <si>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</si>
  <si>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</si>
  <si>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</si>
  <si>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</si>
  <si>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</si>
  <si>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</si>
  <si>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</si>
  <si>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</si>
  <si>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</si>
  <si>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</si>
  <si>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</si>
  <si>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</si>
  <si>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</si>
  <si>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</si>
  <si>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</si>
  <si>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</si>
  <si>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</si>
  <si>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</si>
  <si>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</si>
  <si>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</si>
  <si>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</si>
  <si>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</si>
  <si>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</si>
  <si>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</si>
  <si>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</si>
  <si>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</si>
  <si>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</si>
  <si>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</si>
  <si>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</si>
  <si>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</si>
  <si>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</si>
  <si>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</si>
  <si>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</si>
  <si>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</si>
  <si>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</si>
  <si>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</si>
  <si>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</si>
  <si>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</si>
  <si>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</si>
  <si>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</si>
  <si>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</si>
  <si>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</si>
  <si>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</si>
  <si>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</si>
  <si>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</si>
  <si>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</si>
  <si>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</si>
  <si>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</si>
  <si>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</si>
  <si>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</si>
  <si>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</si>
  <si>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</si>
  <si>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</si>
  <si>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</si>
  <si>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</si>
  <si>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</si>
  <si>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</si>
  <si>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</si>
  <si>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</si>
  <si>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</si>
  <si>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</si>
  <si>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</si>
  <si>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</si>
  <si>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</si>
  <si>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</si>
  <si>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</si>
  <si>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</si>
  <si>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</si>
  <si>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</si>
  <si>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</si>
  <si>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</si>
  <si>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</si>
  <si>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</si>
  <si>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</si>
  <si>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</si>
  <si>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</si>
  <si>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</si>
  <si>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</si>
  <si>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</si>
  <si>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</si>
  <si>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</si>
  <si>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</si>
  <si>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</si>
  <si>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</si>
  <si>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</si>
  <si>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</si>
  <si>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</si>
  <si>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</si>
  <si>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</si>
  <si>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</si>
  <si>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</si>
  <si>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</si>
  <si>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</si>
  <si>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</si>
  <si>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</si>
  <si>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</si>
  <si>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</si>
  <si>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</si>
  <si>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</si>
  <si>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</si>
  <si>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</si>
  <si>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</si>
  <si>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</si>
  <si>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</si>
  <si>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</si>
  <si>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</si>
  <si>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</si>
  <si>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</si>
  <si>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</si>
  <si>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</si>
  <si>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</si>
  <si>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</si>
  <si>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</si>
  <si>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</si>
  <si>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</si>
  <si>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</si>
  <si>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</si>
  <si>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</si>
  <si>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</si>
  <si>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</si>
  <si>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</si>
  <si>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</si>
  <si>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</si>
  <si>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</si>
  <si>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</si>
  <si>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</si>
  <si>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</si>
  <si>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</si>
  <si>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</si>
  <si>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</si>
  <si>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</si>
  <si>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</si>
  <si>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</si>
  <si>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</si>
  <si>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</si>
  <si>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</si>
  <si>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</si>
  <si>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</si>
  <si>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</si>
  <si>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</si>
  <si>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</si>
  <si>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</si>
  <si>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</si>
  <si>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</si>
  <si>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</si>
  <si>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</si>
  <si>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</si>
  <si>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</si>
  <si>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</si>
  <si>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</si>
  <si>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</si>
  <si>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</si>
  <si>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</si>
  <si>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</si>
  <si>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</si>
  <si>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</si>
  <si>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</si>
  <si>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</si>
  <si>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</si>
  <si>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</si>
  <si>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</si>
  <si>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</si>
  <si>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</si>
  <si>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</si>
  <si>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</si>
  <si>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</si>
  <si>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</si>
  <si>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</si>
  <si>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</si>
  <si>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</si>
  <si>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</si>
  <si>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</si>
  <si>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</si>
  <si>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</si>
  <si>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</si>
  <si>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</si>
  <si>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</si>
  <si>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</si>
  <si>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</si>
  <si>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</si>
  <si>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</si>
  <si>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</si>
  <si>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</si>
  <si>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</si>
  <si>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</si>
  <si>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</si>
  <si>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</si>
  <si>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</si>
  <si>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</si>
  <si>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</si>
  <si>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</si>
  <si>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</si>
  <si>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</si>
  <si>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</si>
  <si>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</si>
  <si>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</si>
  <si>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</si>
  <si>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</si>
  <si>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</si>
  <si>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</si>
  <si>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</si>
  <si>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</si>
  <si>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</si>
  <si>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</si>
  <si>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</si>
  <si>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</si>
  <si>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</si>
  <si>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</si>
  <si>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</si>
  <si>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</si>
  <si>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</si>
  <si>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</si>
  <si>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</si>
  <si>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</si>
  <si>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</si>
  <si>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</si>
  <si>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</si>
  <si>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</si>
  <si>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</si>
  <si>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</si>
  <si>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</si>
  <si>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</si>
  <si>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</si>
  <si>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</si>
  <si>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</si>
  <si>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</si>
  <si>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</si>
  <si>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</si>
  <si>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</si>
  <si>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</si>
  <si>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</si>
  <si>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</si>
  <si>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</si>
  <si>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</si>
  <si>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</si>
  <si>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</si>
  <si>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</si>
  <si>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</si>
  <si>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</si>
  <si>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</si>
  <si>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</si>
  <si>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</si>
  <si>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</si>
  <si>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</si>
  <si>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</si>
  <si>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</si>
  <si>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</si>
  <si>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</si>
  <si>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</si>
  <si>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</si>
  <si>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</si>
  <si>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</si>
  <si>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</si>
  <si>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</si>
  <si>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</si>
  <si>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</si>
  <si>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</si>
  <si>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</si>
  <si>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</si>
  <si>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</si>
  <si>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</si>
  <si>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</si>
  <si>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</si>
  <si>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</si>
  <si>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</si>
  <si>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</si>
  <si>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</si>
  <si>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</si>
  <si>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</si>
  <si>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</si>
  <si>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</si>
  <si>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</si>
  <si>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</si>
  <si>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</si>
  <si>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</si>
  <si>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</si>
  <si>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</si>
  <si>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</si>
  <si>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</si>
  <si>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</si>
  <si>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</si>
  <si>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</si>
  <si>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</si>
  <si>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</si>
  <si>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</si>
  <si>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</si>
  <si>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</si>
  <si>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</si>
  <si>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</si>
  <si>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</si>
  <si>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</si>
  <si>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</si>
  <si>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</si>
  <si>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</si>
  <si>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</si>
  <si>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</si>
  <si>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</si>
  <si>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</si>
  <si>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</si>
  <si>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</si>
  <si>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</si>
  <si>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</si>
  <si>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</si>
  <si>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</si>
  <si>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</si>
  <si>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</si>
  <si>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</si>
  <si>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</si>
  <si>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</si>
  <si>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</si>
  <si>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</si>
  <si>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</si>
  <si>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</si>
  <si>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</si>
  <si>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</si>
  <si>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</si>
  <si>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</si>
  <si>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</si>
  <si>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</si>
  <si>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</si>
  <si>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</si>
  <si>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</si>
  <si>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</si>
  <si>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</si>
  <si>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</si>
  <si>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</si>
  <si>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</si>
  <si>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</si>
  <si>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</si>
  <si>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</si>
  <si>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</si>
  <si>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</si>
  <si>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</si>
  <si>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</si>
  <si>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</si>
  <si>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</si>
  <si>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</si>
  <si>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</si>
  <si>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</si>
  <si>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</si>
  <si>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</si>
  <si>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</si>
  <si>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</si>
  <si>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</si>
  <si>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</si>
  <si>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</si>
  <si>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</si>
  <si>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</si>
  <si>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</si>
  <si>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</si>
  <si>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</si>
  <si>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</si>
  <si>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</si>
  <si>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</si>
  <si>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</si>
  <si>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</si>
  <si>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</si>
  <si>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</si>
  <si>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</si>
  <si>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</si>
  <si>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</si>
  <si>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</si>
  <si>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</si>
  <si>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</si>
  <si>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</si>
  <si>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</si>
  <si>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</si>
  <si>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</si>
  <si>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</si>
  <si>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</si>
  <si>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</si>
  <si>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</si>
  <si>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</si>
  <si>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</si>
  <si>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</si>
  <si>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</si>
  <si>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</si>
  <si>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</si>
  <si>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</si>
  <si>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</si>
  <si>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</si>
  <si>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</si>
  <si>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</si>
  <si>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</si>
  <si>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</si>
  <si>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</si>
  <si>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</si>
  <si>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</si>
  <si>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</si>
  <si>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</si>
  <si>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</si>
  <si>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</si>
  <si>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</si>
  <si>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</si>
  <si>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</si>
  <si>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</si>
  <si>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</si>
  <si>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</si>
  <si>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</si>
  <si>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</si>
  <si>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</si>
  <si>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</si>
  <si>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</si>
  <si>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</si>
  <si>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</si>
  <si>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</si>
  <si>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</si>
  <si>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</si>
  <si>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</si>
  <si>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</si>
  <si>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</si>
  <si>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</si>
  <si>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</si>
  <si>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</si>
  <si>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</si>
  <si>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</si>
  <si>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</si>
  <si>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</si>
  <si>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</si>
  <si>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</si>
  <si>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</si>
  <si>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</si>
  <si>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</si>
  <si>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</si>
  <si>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</si>
  <si>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</si>
  <si>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</si>
  <si>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</si>
  <si>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</si>
  <si>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</si>
  <si>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</si>
  <si>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</si>
  <si>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</si>
  <si>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</si>
  <si>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</si>
  <si>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</si>
  <si>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</si>
  <si>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</si>
  <si>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</si>
  <si>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</si>
  <si>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</si>
  <si>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</si>
  <si>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</si>
  <si>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</si>
  <si>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</si>
  <si>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</si>
  <si>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</si>
  <si>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</si>
  <si>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</si>
  <si>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</si>
  <si>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</si>
  <si>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</si>
  <si>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</si>
  <si>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</si>
  <si>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</si>
  <si>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</si>
  <si>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</si>
  <si>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</si>
  <si>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</si>
  <si>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</si>
  <si>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</si>
  <si>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</si>
  <si>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</si>
  <si>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</si>
  <si>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</si>
  <si>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</si>
  <si>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</si>
  <si>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</si>
  <si>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</si>
  <si>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</si>
  <si>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</si>
  <si>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</si>
  <si>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</si>
  <si>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</si>
  <si>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</si>
  <si>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</si>
  <si>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</si>
  <si>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</si>
  <si>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</si>
  <si>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</si>
  <si>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</si>
  <si>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</si>
  <si>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</si>
  <si>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</si>
  <si>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</si>
  <si>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</si>
  <si>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</si>
  <si>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</si>
  <si>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</si>
  <si>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</si>
  <si>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</si>
  <si>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</si>
  <si>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</si>
  <si>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</si>
  <si>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</si>
  <si>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</si>
  <si>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</si>
  <si>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</si>
  <si>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</si>
  <si>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</si>
  <si>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</si>
  <si>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</si>
  <si>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</si>
  <si>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</si>
  <si>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</si>
  <si>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</si>
  <si>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</si>
  <si>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</si>
  <si>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</si>
  <si>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</si>
  <si>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</si>
  <si>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</si>
  <si>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</si>
  <si>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</si>
  <si>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</si>
  <si>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</si>
  <si>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</si>
  <si>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</si>
  <si>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</si>
  <si>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</si>
  <si>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</si>
  <si>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</si>
  <si>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</si>
  <si>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</si>
  <si>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</si>
  <si>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</si>
  <si>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</si>
  <si>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</si>
  <si>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</si>
  <si>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</si>
  <si>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</si>
  <si>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</si>
  <si>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</si>
  <si>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</si>
  <si>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</si>
  <si>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</si>
  <si>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</si>
  <si>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</si>
  <si>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</si>
  <si>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</si>
  <si>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</si>
  <si>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</si>
  <si>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</si>
  <si>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</si>
  <si>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</si>
  <si>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</si>
  <si>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</si>
  <si>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</si>
  <si>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</si>
  <si>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</si>
  <si>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</si>
  <si>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</si>
  <si>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</si>
  <si>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</si>
  <si>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</si>
  <si>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</si>
  <si>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</si>
  <si>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</si>
  <si>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</si>
  <si>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</si>
  <si>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</si>
  <si>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</si>
  <si>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</si>
  <si>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</si>
  <si>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</si>
  <si>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</si>
  <si>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</si>
  <si>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</si>
  <si>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</si>
  <si>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</si>
  <si>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</si>
  <si>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</si>
  <si>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</si>
  <si>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</si>
  <si>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</si>
  <si>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</si>
  <si>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</si>
  <si>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</si>
  <si>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</si>
  <si>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</si>
  <si>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</si>
  <si>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</si>
  <si>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</si>
  <si>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</si>
  <si>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</si>
  <si>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</si>
  <si>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</si>
  <si>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</si>
  <si>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</si>
  <si>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</si>
  <si>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</si>
  <si>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</si>
  <si>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</si>
  <si>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</si>
  <si>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</si>
  <si>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</si>
  <si>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</si>
  <si>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</si>
  <si>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</si>
  <si>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</si>
  <si>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</si>
  <si>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</si>
  <si>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</si>
  <si>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</si>
  <si>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</si>
  <si>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</si>
  <si>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</si>
  <si>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</si>
  <si>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</si>
  <si>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</si>
  <si>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</si>
  <si>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</si>
  <si>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</si>
  <si>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</si>
  <si>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</si>
  <si>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</si>
  <si>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</si>
  <si>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</si>
  <si>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</si>
  <si>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</si>
  <si>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</si>
  <si>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</si>
  <si>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</si>
  <si>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</si>
  <si>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</si>
  <si>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</si>
  <si>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</si>
  <si>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</si>
  <si>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</si>
  <si>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</si>
  <si>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</si>
  <si>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</si>
  <si>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</si>
  <si>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</si>
  <si>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</si>
  <si>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</si>
  <si>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</si>
  <si>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</si>
  <si>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</si>
  <si>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</si>
  <si>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</si>
  <si>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</si>
  <si>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</si>
  <si>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</si>
  <si>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</si>
  <si>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</si>
  <si>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</si>
  <si>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</si>
  <si>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</si>
  <si>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</si>
  <si>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</si>
  <si>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</si>
  <si>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</si>
  <si>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</si>
  <si>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</si>
  <si>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</si>
  <si>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</si>
  <si>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</si>
  <si>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</si>
  <si>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</si>
  <si>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</si>
  <si>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</si>
  <si>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</si>
  <si>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</si>
  <si>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</si>
  <si>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</si>
  <si>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</si>
  <si>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</si>
  <si>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</si>
  <si>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</si>
  <si>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</si>
  <si>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</si>
  <si>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</si>
  <si>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</si>
  <si>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</si>
  <si>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</si>
  <si>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</si>
  <si>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</si>
  <si>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</si>
  <si>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</si>
  <si>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</si>
  <si>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</si>
  <si>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</si>
  <si>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</si>
  <si>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</si>
  <si>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</si>
  <si>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</si>
  <si>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</si>
  <si>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</si>
  <si>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</si>
  <si>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</si>
  <si>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</si>
  <si>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</si>
  <si>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</si>
  <si>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</si>
  <si>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</si>
  <si>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</si>
  <si>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</si>
  <si>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</si>
  <si>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</si>
  <si>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</si>
  <si>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</si>
  <si>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</si>
  <si>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</si>
  <si>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</si>
  <si>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</si>
  <si>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</si>
  <si>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</si>
  <si>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</si>
  <si>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</si>
  <si>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</si>
  <si>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</si>
  <si>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</si>
  <si>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</si>
  <si>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</si>
  <si>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</si>
  <si>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</si>
  <si>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</si>
  <si>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</si>
  <si>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</si>
  <si>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</si>
  <si>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</si>
  <si>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</si>
  <si>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</si>
  <si>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</si>
  <si>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</si>
  <si>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</si>
  <si>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</si>
  <si>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</si>
  <si>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</si>
  <si>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</si>
  <si>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</si>
  <si>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</si>
  <si>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</si>
  <si>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</si>
  <si>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</si>
  <si>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</si>
  <si>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</si>
  <si>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</si>
  <si>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</si>
  <si>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</si>
  <si>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</si>
  <si>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</si>
  <si>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</si>
  <si>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</si>
  <si>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</si>
  <si>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</si>
  <si>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</si>
  <si>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</si>
  <si>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</si>
  <si>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</si>
  <si>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</si>
  <si>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</si>
  <si>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</si>
  <si>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</si>
  <si>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</si>
  <si>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</si>
  <si>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</si>
  <si>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</si>
  <si>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</si>
  <si>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</si>
  <si>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</si>
  <si>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</si>
  <si>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</si>
  <si>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</si>
  <si>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</si>
  <si>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</si>
  <si>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</si>
  <si>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</si>
  <si>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</si>
  <si>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</si>
  <si>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</si>
  <si>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</si>
  <si>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</si>
  <si>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</si>
  <si>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</si>
  <si>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</si>
  <si>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</si>
  <si>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</si>
  <si>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</si>
  <si>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</si>
  <si>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</si>
  <si>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</si>
  <si>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</si>
  <si>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</si>
  <si>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</si>
  <si>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</si>
  <si>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</si>
  <si>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</si>
  <si>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</si>
  <si>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</si>
  <si>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</si>
  <si>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</si>
  <si>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</si>
  <si>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</si>
  <si>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</si>
  <si>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</si>
  <si>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</si>
  <si>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</si>
  <si>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</si>
  <si>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</si>
  <si>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</si>
  <si>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</si>
  <si>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</si>
  <si>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</si>
  <si>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</si>
  <si>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</si>
  <si>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</si>
  <si>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</si>
  <si>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</si>
  <si>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</si>
  <si>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</si>
  <si>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</si>
  <si>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</si>
  <si>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</si>
  <si>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</si>
  <si>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</si>
  <si>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</si>
  <si>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</si>
  <si>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</si>
  <si>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</si>
  <si>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</si>
  <si>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</si>
  <si>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</si>
  <si>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</si>
  <si>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</si>
  <si>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</si>
  <si>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</si>
  <si>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</si>
  <si>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</si>
  <si>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</si>
  <si>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</si>
  <si>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</si>
  <si>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</si>
  <si>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</si>
  <si>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</si>
  <si>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</si>
  <si>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</si>
  <si>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</si>
  <si>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</si>
  <si>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</si>
  <si>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</si>
  <si>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</si>
  <si>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</si>
  <si>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</si>
  <si>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</si>
  <si>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</si>
  <si>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</si>
  <si>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</si>
  <si>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</si>
  <si>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</si>
  <si>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</si>
  <si>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</si>
  <si>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</si>
  <si>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</si>
  <si>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</si>
  <si>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</si>
  <si>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</si>
  <si>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</si>
  <si>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</si>
  <si>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</si>
  <si>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</si>
  <si>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</si>
  <si>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</si>
  <si>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</si>
  <si>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</si>
  <si>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</si>
  <si>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</si>
  <si>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</si>
  <si>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</si>
  <si>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</si>
  <si>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</si>
  <si>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</si>
  <si>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</si>
  <si>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</si>
  <si>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</si>
  <si>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</si>
  <si>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</si>
  <si>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</si>
  <si>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</si>
  <si>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</si>
  <si>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</si>
  <si>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</si>
  <si>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</si>
  <si>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</si>
  <si>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</si>
  <si>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</si>
  <si>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</si>
  <si>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</si>
  <si>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</si>
  <si>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</si>
  <si>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</si>
  <si>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</si>
  <si>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</si>
  <si>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</si>
  <si>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</si>
  <si>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</si>
  <si>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</si>
  <si>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</si>
  <si>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</si>
  <si>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</si>
  <si>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</si>
  <si>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</si>
  <si>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</si>
  <si>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</si>
  <si>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</si>
  <si>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</si>
  <si>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</si>
  <si>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</si>
  <si>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</si>
  <si>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</si>
  <si>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</si>
  <si>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</si>
  <si>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</si>
  <si>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</si>
  <si>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</si>
  <si>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</si>
  <si>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</si>
  <si>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</si>
  <si>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</si>
  <si>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</si>
  <si>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</si>
  <si>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</si>
  <si>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</si>
  <si>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</si>
  <si>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</si>
  <si>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</si>
  <si>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</si>
  <si>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</si>
  <si>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</si>
  <si>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</si>
  <si>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</si>
  <si>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</si>
  <si>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</si>
  <si>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</si>
  <si>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</si>
  <si>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</si>
  <si>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</si>
  <si>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</si>
  <si>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</si>
  <si>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</si>
  <si>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</si>
  <si>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</si>
  <si>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</si>
  <si>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</si>
  <si>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</si>
  <si>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</si>
  <si>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</si>
  <si>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</si>
  <si>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</si>
  <si>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</si>
  <si>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</si>
  <si>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</si>
  <si>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</si>
  <si>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</si>
  <si>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</si>
  <si>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</si>
  <si>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</si>
  <si>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</si>
  <si>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</si>
  <si>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</si>
  <si>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</si>
  <si>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</si>
  <si>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</si>
  <si>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</si>
  <si>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</si>
  <si>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</si>
  <si>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</si>
  <si>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</si>
  <si>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</si>
  <si>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</si>
  <si>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</si>
  <si>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</si>
  <si>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</si>
  <si>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</si>
  <si>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</si>
  <si>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</si>
  <si>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</si>
  <si>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</si>
  <si>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</si>
  <si>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</si>
  <si>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</si>
  <si>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</si>
  <si>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</si>
  <si>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</si>
  <si>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</si>
  <si>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</si>
  <si>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</si>
  <si>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</si>
  <si>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</si>
  <si>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</si>
  <si>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</si>
  <si>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</si>
  <si>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</si>
  <si>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</si>
  <si>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</si>
  <si>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</si>
  <si>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</si>
  <si>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</si>
  <si>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</si>
  <si>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</si>
  <si>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</si>
  <si>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</si>
  <si>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</si>
  <si>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</si>
  <si>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</si>
  <si>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</si>
  <si>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</si>
  <si>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</si>
  <si>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</si>
  <si>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</si>
  <si>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</si>
  <si>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</si>
  <si>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</si>
  <si>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</si>
  <si>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</si>
  <si>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</si>
  <si>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</si>
  <si>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</si>
  <si>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</si>
  <si>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</si>
  <si>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</si>
  <si>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</si>
  <si>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</si>
  <si>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</si>
  <si>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</si>
  <si>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</si>
  <si>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</si>
  <si>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</si>
  <si>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</si>
  <si>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</si>
  <si>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</si>
  <si>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</si>
  <si>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</si>
  <si>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</si>
  <si>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</si>
  <si>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</si>
  <si>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</si>
  <si>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</si>
  <si>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</si>
  <si>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</si>
  <si>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</si>
  <si>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</si>
  <si>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</si>
  <si>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</si>
  <si>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</si>
  <si>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</si>
  <si>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</si>
  <si>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</si>
  <si>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</si>
  <si>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</si>
  <si>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</si>
  <si>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</si>
  <si>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</si>
  <si>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</si>
  <si>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</si>
  <si>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</si>
  <si>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</si>
  <si>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</si>
  <si>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</si>
  <si>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</si>
  <si>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</si>
  <si>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</si>
  <si>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</si>
  <si>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</si>
  <si>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</si>
  <si>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</si>
  <si>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</si>
  <si>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</si>
  <si>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</si>
  <si>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</si>
  <si>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</si>
  <si>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</si>
  <si>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</si>
  <si>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</si>
  <si>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</si>
  <si>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</si>
  <si>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</si>
  <si>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</si>
  <si>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</si>
  <si>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</si>
  <si>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</si>
  <si>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</si>
  <si>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</si>
  <si>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</si>
  <si>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</si>
  <si>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</si>
  <si>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</si>
  <si>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</si>
  <si>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</si>
  <si>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</si>
  <si>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</si>
  <si>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</si>
  <si>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</si>
  <si>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</si>
  <si>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</si>
  <si>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</si>
  <si>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</si>
  <si>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</si>
  <si>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</si>
  <si>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</si>
  <si>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</si>
  <si>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</si>
  <si>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</si>
  <si>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</si>
  <si>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</si>
  <si>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</si>
  <si>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</si>
  <si>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</si>
  <si>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</si>
  <si>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</si>
  <si>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</si>
  <si>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</si>
  <si>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</si>
  <si>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</si>
  <si>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</si>
  <si>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</si>
  <si>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</si>
  <si>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</si>
  <si>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</si>
  <si>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</si>
  <si>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</si>
  <si>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</si>
  <si>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</si>
  <si>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</si>
  <si>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</si>
  <si>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</si>
  <si>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</si>
  <si>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</si>
  <si>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</si>
  <si>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</si>
  <si>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</si>
  <si>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</si>
  <si>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</si>
  <si>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</si>
  <si>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</si>
  <si>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</si>
  <si>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</si>
  <si>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</si>
  <si>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</si>
  <si>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</si>
  <si>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</si>
  <si>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</si>
  <si>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</si>
  <si>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</si>
  <si>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</si>
  <si>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</si>
  <si>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</si>
  <si>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</si>
  <si>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</si>
  <si>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</si>
  <si>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</si>
  <si>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</si>
  <si>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</si>
  <si>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</si>
  <si>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</si>
  <si>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</si>
  <si>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</si>
  <si>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</si>
  <si>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</si>
  <si>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</si>
  <si>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</si>
  <si>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</si>
  <si>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</si>
  <si>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</si>
  <si>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</si>
  <si>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</si>
  <si>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</si>
  <si>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</si>
  <si>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</si>
  <si>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</si>
  <si>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</si>
  <si>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</si>
  <si>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</si>
  <si>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</si>
  <si>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</si>
  <si>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</si>
  <si>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</si>
  <si>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</si>
  <si>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</si>
  <si>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</si>
  <si>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</si>
  <si>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</si>
  <si>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</si>
  <si>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</si>
  <si>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</si>
  <si>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</si>
  <si>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</si>
  <si>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</si>
  <si>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</si>
  <si>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</si>
  <si>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</si>
  <si>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</si>
  <si>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</si>
  <si>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</si>
  <si>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</si>
  <si>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</si>
  <si>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</si>
  <si>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</si>
  <si>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</si>
  <si>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</si>
  <si>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</si>
  <si>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</si>
  <si>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</si>
  <si>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</si>
  <si>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</si>
  <si>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</si>
  <si>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</si>
  <si>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</si>
  <si>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</si>
  <si>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</si>
  <si>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</si>
  <si>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</si>
  <si>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</si>
  <si>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</si>
  <si>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</si>
  <si>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</si>
  <si>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</si>
  <si>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</si>
  <si>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</si>
  <si>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</si>
  <si>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</si>
  <si>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</si>
  <si>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</si>
  <si>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</si>
  <si>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</si>
  <si>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</si>
  <si>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</si>
  <si>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</si>
  <si>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</si>
  <si>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</si>
  <si>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</si>
  <si>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</si>
  <si>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</si>
  <si>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</si>
  <si>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</si>
  <si>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</si>
  <si>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</si>
  <si>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</si>
  <si>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</si>
  <si>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</si>
  <si>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</si>
  <si>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</si>
  <si>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</si>
  <si>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</si>
  <si>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</si>
  <si>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</si>
  <si>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</si>
  <si>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</si>
  <si>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</si>
  <si>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</si>
  <si>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</si>
  <si>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</si>
  <si>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</si>
  <si>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</si>
  <si>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</si>
  <si>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</si>
  <si>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</si>
  <si>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</si>
  <si>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</si>
  <si>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</si>
  <si>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</si>
  <si>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</si>
  <si>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</si>
  <si>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</si>
  <si>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</si>
  <si>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</si>
  <si>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</si>
  <si>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</si>
  <si>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</si>
  <si>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</si>
  <si>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</si>
  <si>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</si>
  <si>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</si>
  <si>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</si>
  <si>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</si>
  <si>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</si>
  <si>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</si>
  <si>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</si>
  <si>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</si>
  <si>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</si>
  <si>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</si>
  <si>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</si>
  <si>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</si>
  <si>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</si>
  <si>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</si>
  <si>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</si>
  <si>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</si>
  <si>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</si>
  <si>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</si>
  <si>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</si>
  <si>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</si>
  <si>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</si>
  <si>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</si>
  <si>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</si>
  <si>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</si>
  <si>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</si>
  <si>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</si>
  <si>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</si>
  <si>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</si>
  <si>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</si>
  <si>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</si>
  <si>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</si>
  <si>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</si>
  <si>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</si>
  <si>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</si>
  <si>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</si>
  <si>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</si>
  <si>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</si>
  <si>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</si>
  <si>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</si>
  <si>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</si>
  <si>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</si>
  <si>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</si>
  <si>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</si>
  <si>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</si>
  <si>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</si>
  <si>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</si>
  <si>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</si>
  <si>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</si>
  <si>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</si>
  <si>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</si>
  <si>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</si>
  <si>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</si>
  <si>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</si>
  <si>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</si>
  <si>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</si>
  <si>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</si>
  <si>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</si>
  <si>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</si>
  <si>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</si>
  <si>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</si>
  <si>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</si>
  <si>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</si>
  <si>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</si>
  <si>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</si>
  <si>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</si>
  <si>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</si>
  <si>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</si>
  <si>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</si>
  <si>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</si>
  <si>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</si>
  <si>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</si>
  <si>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</si>
  <si>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</si>
  <si>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</si>
  <si>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</si>
  <si>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</si>
  <si>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</si>
  <si>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</si>
  <si>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</si>
  <si>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</si>
  <si>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</si>
  <si>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</si>
  <si>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</si>
  <si>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</si>
  <si>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</si>
  <si>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</si>
  <si>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</si>
  <si>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</si>
  <si>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</si>
  <si>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</si>
  <si>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</si>
  <si>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</si>
  <si>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</si>
  <si>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</si>
  <si>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</si>
  <si>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</si>
  <si>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</si>
  <si>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</si>
  <si>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</si>
  <si>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</si>
  <si>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</si>
  <si>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</si>
  <si>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</si>
  <si>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</si>
  <si>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</si>
  <si>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</si>
  <si>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</si>
  <si>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</si>
  <si>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</si>
  <si>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</si>
  <si>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</si>
  <si>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</si>
  <si>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</si>
  <si>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</si>
  <si>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</si>
  <si>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</si>
  <si>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</si>
  <si>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</si>
  <si>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</si>
  <si>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</si>
  <si>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</si>
  <si>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</si>
  <si>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</si>
  <si>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</si>
  <si>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</si>
  <si>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</si>
  <si>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</si>
  <si>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</si>
  <si>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</si>
  <si>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</si>
  <si>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</si>
  <si>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</si>
  <si>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</si>
  <si>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</si>
  <si>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</si>
  <si>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</si>
  <si>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</si>
  <si>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</si>
  <si>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</si>
  <si>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</si>
  <si>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</si>
  <si>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</si>
  <si>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</si>
  <si>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</si>
  <si>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</si>
  <si>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</si>
  <si>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</si>
  <si>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</si>
  <si>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</si>
  <si>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</si>
  <si>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</si>
  <si>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</si>
  <si>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</si>
  <si>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</si>
  <si>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</si>
  <si>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</si>
  <si>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</si>
  <si>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</si>
  <si>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</si>
  <si>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</si>
  <si>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</si>
  <si>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</si>
  <si>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</si>
  <si>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</si>
  <si>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</si>
  <si>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</si>
  <si>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</si>
  <si>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</si>
  <si>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</si>
  <si>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</si>
  <si>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</si>
  <si>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</si>
  <si>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</si>
  <si>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</si>
  <si>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</si>
  <si>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</si>
  <si>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</si>
  <si>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</si>
  <si>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</si>
  <si>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</si>
  <si>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</si>
  <si>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</si>
  <si>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</si>
  <si>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</si>
  <si>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</si>
  <si>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</si>
  <si>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</si>
  <si>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</si>
  <si>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</si>
  <si>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</si>
  <si>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</si>
  <si>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</si>
  <si>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</si>
  <si>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</si>
  <si>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</si>
  <si>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</si>
  <si>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</si>
  <si>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</si>
  <si>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</si>
  <si>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</si>
  <si>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</si>
  <si>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</si>
  <si>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</si>
  <si>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</si>
  <si>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</si>
  <si>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</si>
  <si>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</si>
  <si>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</si>
  <si>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</si>
  <si>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</si>
  <si>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</si>
  <si>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</si>
  <si>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</si>
  <si>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</si>
  <si>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</si>
  <si>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</si>
  <si>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</si>
  <si>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</si>
  <si>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</si>
  <si>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</si>
  <si>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</si>
  <si>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</si>
  <si>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</si>
  <si>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</si>
  <si>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</si>
  <si>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</si>
  <si>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</si>
  <si>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</si>
  <si>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</si>
  <si>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</si>
  <si>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</si>
  <si>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</si>
  <si>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</si>
  <si>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</si>
  <si>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</si>
  <si>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</si>
  <si>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</si>
  <si>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</si>
  <si>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</si>
  <si>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</si>
  <si>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</si>
  <si>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</si>
  <si>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</si>
  <si>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</si>
  <si>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</si>
  <si>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</si>
  <si>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</si>
  <si>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</si>
  <si>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</si>
  <si>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</si>
  <si>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</si>
  <si>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</si>
  <si>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</si>
  <si>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</si>
  <si>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</si>
  <si>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</si>
  <si>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</si>
  <si>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</si>
  <si>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</si>
  <si>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</si>
  <si>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</si>
  <si>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</si>
  <si>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</si>
  <si>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</si>
  <si>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</si>
  <si>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</si>
  <si>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</si>
  <si>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</si>
  <si>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</si>
  <si>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</si>
  <si>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</si>
  <si>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</si>
  <si>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</si>
  <si>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</si>
  <si>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</si>
  <si>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</si>
  <si>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</si>
  <si>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</si>
  <si>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</si>
  <si>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</si>
  <si>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</si>
  <si>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</si>
  <si>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</si>
  <si>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</si>
  <si>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</si>
  <si>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</si>
  <si>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</si>
  <si>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</si>
  <si>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</si>
  <si>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</si>
  <si>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</si>
  <si>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</si>
  <si>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</si>
  <si>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</si>
  <si>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</si>
  <si>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</si>
  <si>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</si>
  <si>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</si>
  <si>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</si>
  <si>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</si>
  <si>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</si>
  <si>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</si>
  <si>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</si>
  <si>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</si>
  <si>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</si>
  <si>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</si>
  <si>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</si>
  <si>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</si>
  <si>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</si>
  <si>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</si>
  <si>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</si>
  <si>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</si>
  <si>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</si>
  <si>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</si>
  <si>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</si>
  <si>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</si>
  <si>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</si>
  <si>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</si>
  <si>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</si>
  <si>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</si>
  <si>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</si>
  <si>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</si>
  <si>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</si>
  <si>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</si>
  <si>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</si>
  <si>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</si>
  <si>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</si>
  <si>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</si>
  <si>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</si>
  <si>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</si>
  <si>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</si>
  <si>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</si>
  <si>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</si>
  <si>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</si>
  <si>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</si>
  <si>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</si>
  <si>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</si>
  <si>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</si>
  <si>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</si>
  <si>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</si>
  <si>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</si>
  <si>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</si>
  <si>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</si>
  <si>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</si>
  <si>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</si>
  <si>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</si>
  <si>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</si>
  <si>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</si>
  <si>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</si>
  <si>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</si>
  <si>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</si>
  <si>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</si>
  <si>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</si>
  <si>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</si>
  <si>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</si>
  <si>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</si>
  <si>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</si>
  <si>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</si>
  <si>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</si>
  <si>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</si>
  <si>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</si>
  <si>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</si>
  <si>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</si>
  <si>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</si>
  <si>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</si>
  <si>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</si>
  <si>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</si>
  <si>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</si>
  <si>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</si>
  <si>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</si>
  <si>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</si>
  <si>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</si>
  <si>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</si>
  <si>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</si>
  <si>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</si>
  <si>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</si>
  <si>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</si>
  <si>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</si>
  <si>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</si>
  <si>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</si>
  <si>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</si>
  <si>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</si>
  <si>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</si>
  <si>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</si>
  <si>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</si>
  <si>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</si>
  <si>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</si>
  <si>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</si>
  <si>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</si>
  <si>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</si>
  <si>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</si>
  <si>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</si>
  <si>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</si>
  <si>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</si>
  <si>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</si>
  <si>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</si>
  <si>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</si>
  <si>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</si>
  <si>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</si>
  <si>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</si>
  <si>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</si>
  <si>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</si>
  <si>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</si>
  <si>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</si>
  <si>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</si>
  <si>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</si>
  <si>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</si>
  <si>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</si>
  <si>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</si>
  <si>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</si>
  <si>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</si>
  <si>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</si>
  <si>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</si>
  <si>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</si>
  <si>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</si>
  <si>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</si>
  <si>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</si>
  <si>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</si>
  <si>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</si>
  <si>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</si>
  <si>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</si>
  <si>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</si>
  <si>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</si>
  <si>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</si>
  <si>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</si>
  <si>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</si>
  <si>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</si>
  <si>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</si>
  <si>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</si>
  <si>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</si>
  <si>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</si>
  <si>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</si>
  <si>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</si>
  <si>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</si>
  <si>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</si>
  <si>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</si>
  <si>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</si>
  <si>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</si>
  <si>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</si>
  <si>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</si>
  <si>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</si>
  <si>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</si>
  <si>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</si>
  <si>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</si>
  <si>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</si>
  <si>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</si>
  <si>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</si>
  <si>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</si>
  <si>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</si>
  <si>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</si>
  <si>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</si>
  <si>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</si>
  <si>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</si>
  <si>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</si>
  <si>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</si>
  <si>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</si>
  <si>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</si>
  <si>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</si>
  <si>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</si>
  <si>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</si>
  <si>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</si>
  <si>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</si>
  <si>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</si>
  <si>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</si>
  <si>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</si>
  <si>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</si>
  <si>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</si>
  <si>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</si>
  <si>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</si>
  <si>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</si>
  <si>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</si>
  <si>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</si>
  <si>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</si>
  <si>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</si>
  <si>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</si>
  <si>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</si>
  <si>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</si>
  <si>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</si>
  <si>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</si>
  <si>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</si>
  <si>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</si>
  <si>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</si>
  <si>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</si>
  <si>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</si>
  <si>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</si>
  <si>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</si>
  <si>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</si>
  <si>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</si>
  <si>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</si>
  <si>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</si>
  <si>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</si>
  <si>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</si>
  <si>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</si>
  <si>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</si>
  <si>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</si>
  <si>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</si>
  <si>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</si>
  <si>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</si>
  <si>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</si>
  <si>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</si>
  <si>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</si>
  <si>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</si>
  <si>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</si>
  <si>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</si>
  <si>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</si>
  <si>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</si>
  <si>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</si>
  <si>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</si>
  <si>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</si>
  <si>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</si>
  <si>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</si>
  <si>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</si>
  <si>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</si>
  <si>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</si>
  <si>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</si>
  <si>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</si>
  <si>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</si>
  <si>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</si>
  <si>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</si>
  <si>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</si>
  <si>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</si>
  <si>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</si>
  <si>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</si>
  <si>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</si>
  <si>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</si>
  <si>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</si>
  <si>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</si>
  <si>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</si>
  <si>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</si>
  <si>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</si>
  <si>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</si>
  <si>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</si>
  <si>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</si>
  <si>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</si>
  <si>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</si>
  <si>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</si>
  <si>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</si>
  <si>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</si>
  <si>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</si>
  <si>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</si>
  <si>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</si>
  <si>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</si>
  <si>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</si>
  <si>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</si>
  <si>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</si>
  <si>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</si>
  <si>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</si>
  <si>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</si>
  <si>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</si>
  <si>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</si>
  <si>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</si>
  <si>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</si>
  <si>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</si>
  <si>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</si>
  <si>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</si>
  <si>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</si>
  <si>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</si>
  <si>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</si>
  <si>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</si>
  <si>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</si>
  <si>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</si>
  <si>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</si>
  <si>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</si>
  <si>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</si>
  <si>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</si>
  <si>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</si>
  <si>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</si>
  <si>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</si>
  <si>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</si>
  <si>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</si>
  <si>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</si>
  <si>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</si>
  <si>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</si>
  <si>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</si>
  <si>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</si>
  <si>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</si>
  <si>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</si>
  <si>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</si>
  <si>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</si>
  <si>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</si>
  <si>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</si>
  <si>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</si>
  <si>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</si>
  <si>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</si>
  <si>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</si>
  <si>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</si>
  <si>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</si>
  <si>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</si>
  <si>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</si>
  <si>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</si>
  <si>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</si>
  <si>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</si>
  <si>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</si>
  <si>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</si>
  <si>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</si>
  <si>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</si>
  <si>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</si>
  <si>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</si>
  <si>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</si>
  <si>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</si>
  <si>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</si>
  <si>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</si>
  <si>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</si>
  <si>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</si>
  <si>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</si>
  <si>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</si>
  <si>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</si>
  <si>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</si>
  <si>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</si>
  <si>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</si>
  <si>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</si>
  <si>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</si>
  <si>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</si>
  <si>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</si>
  <si>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</si>
  <si>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</si>
  <si>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</si>
  <si>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</si>
  <si>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</si>
  <si>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</si>
  <si>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</si>
  <si>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</si>
  <si>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</si>
  <si>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</si>
  <si>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</si>
  <si>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</si>
  <si>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</si>
  <si>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</si>
  <si>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</si>
  <si>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</si>
  <si>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</si>
  <si>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</si>
  <si>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</si>
  <si>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</si>
  <si>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</si>
  <si>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</si>
  <si>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</si>
  <si>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</si>
  <si>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</si>
  <si>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</si>
  <si>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</si>
  <si>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</si>
  <si>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</si>
  <si>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</si>
  <si>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</si>
  <si>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</si>
  <si>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</si>
  <si>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</si>
  <si>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</si>
  <si>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</si>
  <si>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</si>
  <si>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</si>
  <si>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</si>
  <si>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</si>
  <si>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</si>
  <si>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</si>
  <si>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</si>
  <si>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</si>
  <si>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</si>
  <si>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</si>
  <si>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</si>
  <si>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</si>
  <si>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</si>
  <si>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</si>
  <si>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</si>
  <si>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</si>
  <si>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</si>
  <si>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</si>
  <si>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</si>
  <si>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</si>
  <si>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</si>
  <si>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</si>
  <si>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</si>
  <si>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</si>
  <si>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</si>
  <si>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</si>
  <si>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</si>
  <si>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</si>
  <si>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</si>
  <si>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</si>
  <si>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</si>
  <si>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</si>
  <si>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</si>
  <si>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</si>
  <si>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</si>
  <si>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</si>
  <si>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</si>
  <si>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</si>
  <si>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</si>
  <si>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</si>
  <si>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</si>
  <si>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</si>
  <si>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</si>
  <si>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</si>
  <si>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</si>
  <si>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</si>
  <si>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</si>
  <si>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</si>
  <si>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</si>
  <si>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</si>
  <si>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</si>
  <si>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</si>
  <si>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</si>
  <si>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</si>
  <si>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</si>
  <si>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</si>
  <si>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</si>
  <si>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</si>
  <si>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</si>
  <si>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</si>
  <si>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</si>
  <si>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</si>
  <si>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</si>
  <si>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</si>
  <si>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</si>
  <si>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</si>
  <si>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</si>
  <si>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</si>
  <si>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</si>
  <si>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</si>
  <si>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</si>
  <si>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</si>
  <si>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</si>
  <si>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</si>
  <si>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</si>
  <si>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</si>
  <si>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</si>
  <si>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</si>
  <si>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</si>
  <si>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</si>
  <si>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</si>
  <si>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</si>
  <si>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</si>
  <si>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</si>
  <si>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</si>
  <si>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</si>
  <si>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</si>
  <si>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</si>
  <si>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</si>
  <si>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</si>
  <si>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</si>
  <si>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</si>
  <si>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</si>
  <si>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</si>
  <si>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</si>
  <si>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</si>
  <si>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</si>
  <si>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</si>
  <si>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</si>
  <si>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</si>
  <si>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</si>
  <si>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</si>
  <si>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</si>
  <si>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</si>
  <si>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</si>
  <si>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</si>
  <si>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</si>
  <si>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</si>
  <si>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</si>
  <si>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</si>
  <si>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</si>
  <si>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</si>
  <si>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</si>
  <si>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</si>
  <si>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</si>
  <si>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</si>
  <si>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</si>
  <si>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</si>
  <si>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</si>
  <si>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</si>
  <si>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</si>
  <si>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</si>
  <si>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</si>
  <si>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</si>
  <si>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</si>
  <si>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</si>
  <si>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</si>
  <si>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</si>
  <si>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</si>
  <si>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</si>
  <si>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</si>
  <si>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</si>
  <si>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</si>
  <si>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</si>
  <si>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</si>
  <si>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</si>
  <si>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</si>
  <si>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</si>
  <si>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</si>
  <si>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</si>
  <si>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</si>
  <si>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</si>
  <si>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</si>
  <si>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</si>
  <si>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</si>
  <si>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</si>
  <si>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</si>
  <si>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</si>
  <si>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</si>
  <si>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</si>
  <si>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</si>
  <si>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</si>
  <si>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</si>
  <si>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</si>
  <si>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</si>
  <si>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</si>
  <si>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</si>
  <si>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</si>
  <si>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</si>
  <si>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</si>
  <si>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</si>
  <si>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</si>
  <si>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</si>
  <si>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</si>
  <si>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</si>
  <si>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</si>
  <si>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</si>
  <si>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</si>
  <si>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</si>
  <si>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</si>
  <si>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</si>
  <si>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</si>
  <si>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</si>
  <si>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</si>
  <si>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</si>
  <si>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</si>
  <si>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</si>
  <si>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</si>
  <si>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</si>
  <si>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</si>
  <si>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</si>
  <si>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</si>
  <si>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</si>
  <si>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</si>
  <si>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</si>
  <si>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</si>
  <si>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</si>
  <si>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</si>
  <si>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</si>
  <si>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</si>
  <si>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</si>
  <si>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</si>
  <si>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</si>
  <si>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</si>
  <si>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</si>
  <si>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</si>
  <si>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</si>
  <si>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</si>
  <si>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</si>
  <si>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</si>
  <si>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</si>
  <si>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</si>
  <si>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</si>
  <si>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</si>
  <si>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</si>
  <si>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</si>
  <si>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</si>
  <si>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</si>
  <si>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</si>
  <si>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</si>
  <si>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</si>
  <si>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</si>
  <si>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</si>
  <si>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</si>
  <si>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</si>
  <si>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</si>
  <si>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</si>
  <si>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</si>
  <si>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</si>
  <si>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</si>
  <si>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</si>
  <si>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</si>
  <si>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</si>
  <si>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</si>
  <si>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</si>
  <si>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</si>
  <si>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</si>
  <si>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</si>
  <si>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</si>
  <si>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</si>
  <si>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</si>
  <si>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</si>
  <si>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</si>
  <si>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</si>
  <si>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</si>
  <si>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</si>
  <si>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</si>
  <si>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</si>
  <si>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</si>
  <si>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</si>
  <si>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</si>
  <si>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</si>
  <si>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</si>
  <si>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</si>
  <si>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</si>
  <si>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</si>
  <si>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</si>
  <si>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</si>
  <si>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</si>
  <si>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</si>
  <si>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</si>
  <si>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</si>
  <si>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</si>
  <si>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</si>
  <si>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</si>
  <si>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</si>
  <si>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</si>
  <si>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</si>
  <si>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</si>
  <si>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</si>
  <si>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</si>
  <si>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</si>
  <si>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</si>
  <si>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</si>
  <si>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</si>
  <si>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</si>
  <si>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</si>
  <si>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</si>
  <si>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</si>
  <si>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</si>
  <si>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</si>
  <si>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</si>
  <si>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</si>
  <si>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</si>
  <si>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</si>
  <si>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</si>
  <si>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</si>
  <si>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</si>
  <si>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</si>
  <si>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</si>
  <si>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</si>
  <si>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</si>
  <si>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</si>
  <si>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</si>
  <si>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</si>
  <si>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</si>
  <si>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</si>
  <si>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</si>
  <si>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</si>
  <si>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</si>
  <si>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</si>
  <si>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</si>
  <si>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</si>
  <si>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</si>
  <si>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</si>
  <si>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</si>
  <si>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</si>
  <si>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</si>
  <si>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</si>
  <si>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</si>
  <si>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</si>
  <si>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</si>
  <si>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</si>
  <si>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</si>
  <si>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</si>
  <si>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</si>
  <si>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</si>
  <si>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</si>
  <si>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</si>
  <si>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</si>
  <si>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</si>
  <si>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</si>
  <si>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</si>
  <si>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</si>
  <si>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</si>
  <si>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</si>
  <si>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</si>
  <si>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</si>
  <si>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</si>
  <si>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</si>
  <si>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</si>
  <si>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</si>
  <si>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</si>
  <si>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</si>
  <si>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</si>
  <si>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</si>
  <si>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</si>
  <si>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</si>
  <si>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</si>
  <si>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</si>
  <si>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</si>
  <si>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</si>
  <si>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</si>
  <si>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</si>
  <si>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</si>
  <si>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</si>
  <si>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</si>
  <si>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</si>
  <si>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</si>
  <si>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</si>
  <si>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</si>
  <si>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</si>
  <si>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</si>
  <si>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</si>
  <si>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</si>
  <si>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</si>
  <si>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</si>
  <si>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</si>
  <si>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</si>
  <si>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</si>
  <si>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</si>
  <si>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</si>
  <si>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</si>
  <si>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</si>
  <si>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</si>
  <si>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</si>
  <si>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</si>
  <si>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</si>
  <si>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</si>
  <si>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</si>
  <si>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</si>
  <si>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</si>
  <si>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</si>
  <si>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</si>
  <si>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</si>
  <si>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</si>
  <si>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</si>
  <si>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</si>
  <si>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</si>
  <si>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</si>
  <si>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</si>
  <si>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</si>
  <si>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</si>
  <si>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</si>
  <si>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</si>
  <si>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</si>
  <si>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</si>
  <si>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</si>
  <si>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</si>
  <si>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</si>
  <si>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</si>
  <si>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</si>
  <si>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</si>
  <si>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</si>
  <si>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</si>
  <si>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</si>
  <si>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</si>
  <si>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</si>
  <si>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</si>
  <si>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</si>
  <si>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</si>
  <si>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</si>
  <si>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</si>
  <si>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</si>
  <si>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</si>
  <si>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</si>
  <si>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</si>
  <si>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</si>
  <si>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</si>
  <si>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</si>
  <si>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</si>
  <si>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</si>
  <si>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</si>
  <si>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</si>
  <si>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</si>
  <si>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</si>
  <si>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</si>
  <si>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</si>
  <si>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</si>
  <si>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</si>
  <si>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</si>
  <si>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</si>
  <si>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</si>
  <si>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</si>
  <si>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</si>
  <si>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</si>
  <si>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</si>
  <si>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</si>
  <si>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</si>
  <si>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</si>
  <si>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</si>
  <si>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</si>
  <si>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</si>
  <si>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</si>
  <si>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</si>
  <si>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</si>
  <si>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</si>
  <si>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</si>
  <si>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</si>
  <si>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</si>
  <si>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</si>
  <si>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</si>
  <si>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</si>
  <si>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</si>
  <si>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</si>
  <si>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</si>
  <si>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</si>
  <si>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</si>
  <si>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</si>
  <si>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</si>
  <si>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</si>
  <si>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</si>
  <si>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</si>
  <si>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</si>
  <si>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</si>
  <si>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</si>
  <si>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</si>
  <si>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</si>
  <si>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</si>
  <si>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</si>
  <si>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</si>
  <si>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</si>
  <si>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</si>
  <si>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</si>
  <si>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</si>
  <si>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</si>
  <si>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</si>
  <si>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</si>
  <si>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</si>
  <si>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</si>
  <si>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</si>
  <si>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</si>
  <si>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</si>
  <si>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</si>
  <si>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</si>
  <si>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</si>
  <si>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</si>
  <si>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</si>
  <si>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</si>
  <si>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</si>
  <si>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</si>
  <si>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</si>
  <si>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</si>
  <si>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</si>
  <si>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</si>
  <si>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</si>
  <si>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</si>
  <si>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</si>
  <si>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</si>
  <si>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</si>
  <si>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</si>
  <si>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</si>
  <si>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</si>
  <si>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</si>
  <si>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</si>
  <si>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</si>
  <si>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</si>
  <si>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</si>
  <si>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</si>
  <si>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</si>
  <si>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</si>
  <si>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</si>
  <si>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</si>
  <si>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</si>
  <si>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</si>
  <si>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</si>
  <si>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</si>
  <si>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</si>
  <si>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</si>
  <si>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</si>
  <si>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</si>
  <si>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</si>
  <si>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</si>
  <si>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</si>
  <si>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</si>
  <si>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</si>
  <si>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</si>
  <si>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</si>
  <si>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</si>
  <si>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</si>
  <si>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</si>
  <si>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</si>
  <si>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</si>
  <si>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</si>
  <si>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</si>
  <si>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</si>
  <si>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</si>
  <si>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</si>
  <si>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</si>
  <si>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</si>
  <si>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</si>
  <si>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</si>
  <si>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</si>
  <si>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</si>
  <si>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</si>
  <si>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</si>
  <si>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</si>
  <si>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</si>
  <si>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</si>
  <si>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</si>
  <si>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</si>
  <si>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</si>
  <si>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</si>
  <si>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</si>
  <si>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</si>
  <si>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</si>
  <si>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</si>
  <si>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</si>
  <si>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</si>
  <si>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</si>
  <si>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</si>
  <si>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</si>
  <si>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</si>
  <si>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</si>
  <si>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</si>
  <si>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</si>
  <si>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</si>
  <si>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</si>
  <si>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</si>
  <si>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</si>
  <si>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</si>
  <si>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</si>
  <si>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</si>
  <si>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</si>
  <si>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</si>
  <si>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</si>
  <si>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</si>
  <si>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</si>
  <si>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</si>
  <si>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</si>
  <si>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</si>
  <si>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</si>
  <si>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</si>
  <si>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</si>
  <si>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</si>
  <si>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</si>
  <si>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</si>
  <si>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</si>
  <si>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</si>
  <si>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</si>
  <si>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</si>
  <si>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</si>
  <si>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</si>
  <si>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</si>
  <si>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</si>
  <si>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</si>
  <si>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</si>
  <si>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</si>
  <si>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</si>
  <si>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</si>
  <si>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</si>
  <si>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</si>
  <si>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</si>
  <si>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</si>
  <si>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</si>
  <si>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</si>
  <si>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</si>
  <si>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</si>
  <si>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</si>
  <si>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</si>
  <si>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</si>
  <si>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</si>
  <si>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</si>
  <si>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</si>
  <si>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</si>
  <si>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</si>
  <si>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</si>
  <si>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</si>
  <si>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</si>
  <si>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</si>
  <si>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</si>
  <si>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</si>
  <si>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</si>
  <si>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</si>
  <si>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</si>
  <si>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</si>
  <si>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</si>
  <si>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</si>
  <si>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</si>
  <si>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</si>
  <si>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</si>
  <si>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</si>
  <si>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</si>
  <si>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</si>
  <si>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</si>
  <si>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</si>
  <si>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</si>
  <si>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</si>
  <si>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</si>
  <si>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</si>
  <si>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</si>
  <si>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</si>
  <si>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</si>
  <si>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</si>
  <si>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</si>
  <si>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</si>
  <si>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</si>
  <si>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</si>
  <si>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</si>
  <si>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</si>
  <si>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</si>
  <si>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</si>
  <si>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</si>
  <si>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</si>
  <si>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</si>
  <si>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</si>
  <si>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</si>
  <si>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</si>
  <si>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</si>
  <si>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</si>
  <si>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</si>
  <si>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</si>
  <si>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</si>
  <si>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</si>
  <si>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</si>
  <si>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</si>
  <si>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</si>
  <si>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</si>
  <si>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</si>
  <si>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</si>
  <si>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</si>
  <si>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</si>
  <si>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</si>
  <si>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</si>
  <si>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</si>
  <si>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</si>
  <si>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</si>
  <si>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</si>
  <si>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</si>
  <si>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</si>
  <si>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</si>
  <si>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</si>
  <si>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</si>
  <si>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</si>
  <si>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</si>
  <si>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</si>
  <si>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</si>
  <si>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</si>
  <si>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</si>
  <si>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</si>
  <si>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</si>
  <si>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</si>
  <si>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</si>
  <si>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</si>
  <si>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</si>
  <si>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</si>
  <si>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</si>
  <si>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</si>
  <si>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</si>
  <si>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</si>
  <si>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</si>
  <si>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</si>
  <si>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</si>
  <si>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</si>
  <si>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</si>
  <si>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</si>
  <si>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</si>
  <si>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</si>
  <si>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</si>
  <si>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</si>
  <si>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</si>
  <si>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</si>
  <si>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</si>
  <si>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</si>
  <si>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</si>
  <si>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</si>
  <si>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</si>
  <si>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</si>
  <si>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</si>
  <si>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</si>
  <si>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</si>
  <si>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</si>
  <si>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</si>
  <si>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</si>
  <si>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</si>
  <si>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</si>
  <si>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</si>
  <si>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</si>
  <si>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</si>
  <si>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</si>
  <si>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</si>
  <si>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</si>
  <si>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</si>
  <si>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</si>
  <si>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</si>
  <si>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</si>
  <si>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</si>
  <si>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</si>
  <si>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</si>
  <si>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</si>
  <si>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</si>
  <si>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</si>
  <si>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</si>
  <si>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</si>
  <si>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</si>
  <si>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</si>
  <si>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</si>
  <si>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</si>
  <si>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</si>
  <si>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</si>
  <si>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</si>
  <si>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</si>
  <si>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</si>
  <si>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</si>
  <si>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</si>
  <si>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</si>
  <si>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</si>
  <si>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</si>
  <si>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</si>
  <si>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</si>
  <si>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</si>
  <si>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</si>
  <si>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</si>
  <si>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</si>
  <si>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</si>
  <si>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</si>
  <si>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</si>
  <si>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</si>
  <si>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</si>
  <si>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</si>
  <si>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</si>
  <si>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</si>
  <si>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</si>
  <si>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</si>
  <si>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</si>
  <si>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</si>
  <si>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</si>
  <si>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</si>
  <si>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</si>
  <si>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</si>
  <si>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</si>
  <si>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</si>
  <si>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</si>
  <si>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</si>
  <si>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</si>
  <si>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</si>
  <si>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</si>
  <si>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</si>
  <si>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</si>
  <si>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</si>
  <si>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</si>
  <si>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</si>
  <si>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</si>
  <si>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</si>
  <si>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</si>
  <si>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</si>
  <si>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</si>
  <si>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</si>
  <si>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</si>
  <si>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</si>
  <si>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</si>
  <si>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</si>
  <si>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</si>
  <si>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</si>
  <si>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</si>
  <si>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</si>
  <si>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</si>
  <si>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</si>
  <si>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</si>
  <si>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</si>
  <si>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</si>
  <si>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</si>
  <si>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</si>
  <si>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</si>
  <si>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</si>
  <si>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</si>
  <si>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</si>
  <si>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</si>
  <si>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</si>
  <si>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</si>
  <si>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</si>
  <si>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</si>
  <si>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</si>
  <si>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</si>
  <si>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</si>
  <si>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</si>
  <si>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</si>
  <si>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</si>
  <si>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</si>
  <si>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</si>
  <si>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</si>
  <si>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</si>
  <si>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</si>
  <si>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</si>
  <si>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</si>
  <si>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</si>
  <si>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</si>
  <si>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</si>
  <si>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</si>
  <si>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</si>
  <si>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</si>
  <si>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</si>
  <si>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</si>
  <si>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</si>
  <si>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</si>
  <si>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</si>
  <si>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</si>
  <si>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</si>
  <si>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</si>
  <si>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</si>
  <si>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</si>
  <si>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</si>
  <si>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</si>
  <si>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</si>
  <si>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</si>
  <si>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</si>
  <si>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</si>
  <si>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</si>
  <si>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</si>
  <si>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</si>
  <si>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</si>
  <si>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</si>
  <si>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</si>
  <si>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</si>
  <si>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</si>
  <si>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</si>
  <si>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</si>
  <si>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</si>
  <si>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</si>
  <si>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</si>
  <si>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</si>
  <si>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</si>
  <si>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</si>
  <si>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</si>
  <si>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</si>
  <si>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</si>
  <si>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</si>
  <si>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</si>
  <si>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</si>
  <si>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</si>
  <si>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</si>
  <si>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</si>
  <si>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</si>
  <si>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</si>
  <si>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</si>
  <si>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</si>
  <si>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</si>
  <si>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</si>
  <si>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</si>
  <si>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</si>
  <si>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</si>
  <si>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</si>
  <si>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</si>
  <si>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</si>
  <si>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</si>
  <si>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</si>
  <si>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</si>
  <si>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</si>
  <si>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</si>
  <si>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</si>
  <si>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</si>
  <si>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</si>
  <si>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</si>
  <si>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</si>
  <si>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</si>
  <si>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</si>
  <si>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</si>
  <si>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</si>
  <si>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</si>
  <si>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</si>
  <si>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</si>
  <si>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</si>
  <si>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</si>
  <si>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</si>
  <si>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</si>
  <si>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</si>
  <si>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</si>
  <si>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</si>
  <si>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</si>
  <si>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</si>
  <si>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</si>
  <si>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</si>
  <si>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</si>
  <si>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</si>
  <si>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</si>
  <si>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</si>
  <si>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</si>
  <si>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</si>
  <si>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</si>
  <si>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</si>
  <si>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</si>
  <si>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</si>
  <si>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</si>
  <si>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</si>
  <si>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</si>
  <si>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</si>
  <si>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</si>
  <si>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</si>
  <si>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</si>
  <si>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</si>
  <si>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</si>
  <si>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</si>
  <si>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</si>
  <si>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</si>
  <si>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</si>
  <si>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</si>
  <si>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</si>
  <si>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</si>
  <si>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</si>
  <si>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</si>
  <si>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</si>
  <si>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</si>
  <si>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</si>
  <si>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</si>
  <si>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</si>
  <si>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</si>
  <si>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</si>
  <si>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</si>
  <si>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</si>
  <si>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</si>
  <si>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</si>
  <si>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</si>
  <si>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</si>
  <si>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</si>
  <si>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</si>
  <si>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</si>
  <si>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</si>
  <si>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</si>
  <si>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</si>
  <si>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</si>
  <si>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</si>
  <si>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</si>
  <si>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</si>
  <si>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</si>
  <si>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</si>
  <si>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</si>
  <si>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</si>
  <si>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</si>
  <si>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</si>
  <si>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</si>
  <si>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</si>
  <si>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</si>
  <si>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</si>
  <si>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</si>
  <si>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</si>
  <si>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</si>
  <si>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</si>
  <si>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</si>
  <si>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</si>
  <si>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</si>
  <si>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</si>
  <si>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</si>
  <si>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</si>
  <si>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</si>
  <si>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</si>
  <si>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</si>
  <si>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</si>
  <si>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</si>
  <si>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</si>
  <si>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</si>
  <si>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</si>
  <si>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</si>
  <si>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</si>
  <si>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</si>
  <si>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</si>
  <si>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</si>
  <si>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</si>
  <si>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</si>
  <si>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</si>
  <si>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</si>
  <si>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</si>
  <si>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</si>
  <si>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</si>
  <si>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</si>
  <si>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</si>
  <si>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</si>
  <si>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</si>
  <si>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</si>
  <si>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</si>
  <si>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</si>
  <si>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</si>
  <si>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</si>
  <si>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</si>
  <si>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</si>
  <si>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</si>
  <si>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</si>
  <si>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</si>
  <si>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</si>
  <si>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</si>
  <si>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</si>
  <si>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</si>
  <si>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</si>
  <si>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</si>
  <si>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</si>
  <si>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</si>
  <si>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</si>
  <si>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</si>
  <si>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</si>
  <si>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</si>
  <si>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</si>
  <si>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</si>
  <si>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</si>
  <si>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</si>
  <si>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</si>
  <si>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</si>
  <si>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</si>
  <si>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</si>
  <si>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</si>
  <si>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</si>
  <si>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</si>
  <si>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</si>
  <si>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</si>
  <si>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</si>
  <si>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</si>
  <si>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</si>
  <si>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</si>
  <si>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</si>
  <si>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</si>
  <si>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</si>
  <si>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</si>
  <si>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</si>
  <si>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</si>
  <si>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</si>
  <si>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</si>
  <si>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</si>
  <si>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</si>
  <si>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</si>
  <si>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</si>
  <si>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</si>
  <si>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</si>
  <si>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</si>
  <si>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</si>
  <si>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</si>
  <si>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</si>
  <si>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</si>
  <si>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</si>
  <si>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</si>
  <si>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</si>
  <si>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</si>
  <si>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</si>
  <si>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</si>
  <si>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</si>
  <si>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</si>
  <si>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</si>
  <si>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</si>
  <si>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</si>
  <si>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</si>
  <si>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</si>
  <si>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</si>
  <si>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</si>
  <si>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</si>
  <si>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</si>
  <si>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</si>
  <si>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</si>
  <si>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</si>
  <si>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</si>
  <si>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</si>
  <si>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</si>
  <si>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</si>
  <si>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</si>
  <si>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</si>
  <si>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</si>
  <si>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</si>
  <si>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</si>
  <si>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</si>
  <si>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</si>
  <si>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</si>
  <si>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</si>
  <si>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</si>
  <si>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</si>
  <si>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</si>
  <si>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</si>
  <si>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</si>
  <si>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</si>
  <si>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</si>
  <si>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</si>
  <si>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</si>
  <si>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</si>
  <si>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</si>
  <si>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</si>
  <si>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</si>
  <si>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</si>
  <si>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</si>
  <si>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</si>
  <si>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</si>
  <si>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</si>
  <si>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</si>
  <si>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</si>
  <si>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</si>
  <si>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</si>
  <si>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</si>
  <si>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</si>
  <si>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</si>
  <si>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</si>
  <si>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</si>
  <si>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</si>
  <si>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</si>
  <si>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</si>
  <si>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</si>
  <si>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</si>
  <si>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</si>
  <si>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</si>
  <si>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</si>
  <si>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</si>
  <si>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</si>
  <si>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</si>
  <si>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</si>
  <si>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</si>
  <si>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</si>
  <si>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</si>
  <si>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</si>
  <si>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</si>
  <si>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</si>
  <si>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</si>
  <si>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</si>
  <si>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</si>
  <si>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</si>
  <si>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</si>
  <si>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</si>
  <si>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</si>
  <si>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</si>
  <si>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</si>
  <si>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</si>
  <si>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</si>
  <si>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</si>
  <si>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</si>
  <si>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</si>
  <si>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</si>
  <si>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</si>
  <si>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</si>
  <si>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</si>
  <si>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</si>
  <si>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</si>
  <si>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</si>
  <si>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</si>
  <si>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</si>
  <si>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</si>
  <si>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</si>
  <si>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</si>
  <si>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</si>
  <si>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</si>
  <si>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</si>
  <si>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</si>
  <si>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</si>
  <si>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</si>
  <si>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</si>
  <si>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</si>
  <si>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</si>
  <si>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</si>
  <si>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</si>
  <si>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</si>
  <si>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</si>
  <si>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</si>
  <si>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</si>
  <si>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</si>
  <si>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</si>
  <si>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</si>
  <si>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</si>
  <si>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</si>
  <si>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</si>
  <si>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</si>
  <si>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</si>
  <si>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</si>
  <si>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</si>
  <si>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</si>
  <si>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</si>
  <si>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</si>
  <si>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</si>
  <si>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</si>
  <si>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</si>
  <si>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</si>
  <si>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</si>
  <si>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</si>
  <si>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</si>
  <si>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</si>
  <si>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</si>
  <si>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</si>
  <si>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</si>
  <si>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</si>
  <si>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</si>
  <si>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</si>
  <si>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</si>
  <si>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</si>
  <si>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</si>
  <si>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</si>
  <si>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</si>
  <si>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</si>
  <si>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</si>
  <si>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</si>
  <si>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</si>
  <si>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</si>
  <si>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</si>
  <si>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</si>
  <si>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</si>
  <si>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</si>
  <si>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</si>
  <si>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</si>
  <si>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</si>
  <si>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</si>
  <si>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</si>
  <si>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</si>
  <si>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</si>
  <si>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</si>
  <si>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</si>
  <si>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</si>
  <si>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</si>
  <si>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</si>
  <si>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</si>
  <si>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</si>
  <si>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</si>
  <si>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</si>
  <si>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</si>
  <si>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</si>
  <si>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</si>
  <si>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</si>
  <si>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</si>
  <si>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</si>
  <si>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</si>
  <si>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</si>
  <si>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</si>
  <si>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</si>
  <si>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</si>
  <si>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</si>
  <si>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</si>
  <si>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</si>
  <si>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</si>
  <si>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</si>
  <si>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</si>
  <si>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</si>
  <si>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</si>
  <si>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</si>
  <si>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</si>
  <si>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</si>
  <si>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</si>
  <si>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</si>
  <si>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</si>
  <si>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</si>
  <si>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</si>
  <si>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</si>
  <si>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</si>
  <si>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</si>
  <si>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</si>
  <si>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</si>
  <si>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</si>
  <si>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</si>
  <si>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</si>
  <si>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</si>
  <si>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</si>
  <si>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</si>
  <si>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</si>
  <si>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</si>
  <si>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</si>
  <si>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</si>
  <si>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</si>
  <si>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</si>
  <si>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</si>
  <si>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</si>
  <si>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</si>
  <si>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</si>
  <si>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</si>
  <si>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</si>
  <si>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</si>
  <si>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</si>
  <si>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</si>
  <si>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</si>
  <si>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</si>
  <si>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</si>
  <si>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</si>
  <si>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</si>
  <si>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</si>
  <si>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</si>
  <si>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</si>
  <si>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</si>
  <si>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</si>
  <si>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</si>
  <si>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</si>
  <si>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</si>
  <si>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</si>
  <si>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</si>
  <si>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</si>
  <si>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</si>
  <si>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</si>
  <si>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</si>
  <si>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</si>
  <si>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</si>
  <si>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</si>
  <si>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</si>
  <si>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</si>
  <si>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</si>
  <si>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</si>
  <si>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</si>
  <si>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</si>
  <si>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</si>
  <si>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</si>
  <si>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</si>
  <si>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</si>
  <si>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</si>
  <si>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</si>
  <si>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</si>
  <si>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</si>
  <si>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</si>
  <si>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</si>
  <si>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</si>
  <si>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</si>
  <si>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</si>
  <si>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</si>
  <si>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</si>
  <si>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</si>
  <si>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</si>
  <si>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</si>
  <si>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</si>
  <si>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</si>
  <si>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</si>
  <si>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</si>
  <si>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</si>
  <si>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</si>
  <si>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</si>
  <si>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</si>
  <si>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</si>
  <si>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</si>
  <si>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</si>
  <si>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</si>
  <si>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</si>
  <si>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</si>
  <si>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</si>
  <si>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</si>
  <si>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</si>
  <si>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</si>
  <si>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</si>
  <si>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</si>
  <si>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</si>
  <si>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</si>
  <si>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</si>
  <si>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</si>
  <si>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</si>
  <si>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</si>
  <si>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</si>
  <si>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</si>
  <si>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</si>
  <si>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</si>
  <si>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</si>
  <si>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</si>
  <si>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</si>
  <si>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</si>
  <si>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</si>
  <si>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</si>
  <si>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</si>
  <si>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</si>
  <si>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</si>
  <si>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</si>
  <si>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</si>
  <si>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</si>
  <si>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</si>
  <si>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</si>
  <si>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</si>
  <si>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</si>
  <si>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</si>
  <si>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</si>
  <si>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</si>
  <si>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</si>
  <si>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</si>
  <si>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</si>
  <si>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</si>
  <si>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</si>
  <si>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</si>
  <si>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</si>
  <si>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</si>
  <si>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</si>
  <si>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</si>
  <si>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</si>
  <si>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</si>
  <si>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</si>
  <si>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</si>
  <si>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</si>
  <si>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</si>
  <si>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</si>
  <si>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</si>
  <si>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</si>
  <si>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</si>
  <si>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</si>
  <si>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</si>
  <si>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</si>
  <si>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</si>
  <si>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</si>
  <si>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</si>
  <si>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</si>
  <si>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</si>
  <si>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</si>
  <si>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</si>
  <si>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</si>
  <si>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</si>
  <si>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</si>
  <si>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</si>
  <si>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</si>
  <si>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</si>
  <si>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</si>
  <si>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</si>
  <si>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</si>
  <si>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</si>
  <si>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</si>
  <si>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</si>
  <si>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</si>
  <si>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</si>
  <si>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</si>
  <si>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</si>
  <si>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</si>
  <si>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</si>
  <si>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</si>
  <si>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</si>
  <si>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</si>
  <si>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</si>
  <si>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</si>
  <si>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</si>
  <si>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</si>
  <si>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</si>
  <si>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</si>
  <si>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</si>
  <si>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</si>
  <si>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</si>
  <si>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</si>
  <si>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</si>
  <si>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</si>
  <si>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</si>
  <si>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</si>
  <si>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</si>
  <si>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</si>
  <si>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</si>
  <si>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</si>
  <si>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</si>
  <si>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</si>
  <si>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</si>
  <si>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</si>
  <si>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</si>
  <si>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</si>
  <si>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</si>
  <si>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</si>
  <si>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</si>
  <si>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</si>
  <si>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</si>
  <si>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</si>
  <si>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</si>
  <si>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</si>
  <si>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</si>
  <si>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</si>
  <si>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</si>
  <si>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</si>
  <si>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</si>
  <si>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</si>
  <si>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</si>
  <si>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</si>
  <si>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</si>
  <si>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</si>
  <si>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</si>
  <si>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</si>
  <si>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</si>
  <si>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</si>
  <si>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</si>
  <si>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</si>
  <si>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</si>
  <si>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</si>
  <si>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</si>
  <si>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</si>
  <si>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</si>
  <si>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</si>
  <si>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</si>
  <si>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</si>
  <si>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</si>
  <si>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</si>
  <si>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</si>
  <si>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</si>
  <si>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</si>
  <si>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</si>
  <si>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</si>
  <si>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</si>
  <si>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</si>
  <si>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</si>
  <si>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</si>
  <si>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</si>
  <si>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</si>
  <si>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</si>
  <si>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</si>
  <si>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</si>
  <si>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</si>
  <si>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</si>
  <si>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</si>
  <si>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</si>
  <si>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</si>
  <si>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</si>
  <si>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</si>
  <si>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</si>
  <si>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</si>
  <si>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</si>
  <si>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</si>
  <si>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</si>
  <si>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</si>
  <si>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</si>
  <si>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</si>
  <si>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</si>
  <si>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</si>
  <si>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</si>
  <si>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</si>
  <si>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</si>
  <si>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</si>
  <si>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</si>
  <si>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</si>
  <si>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</si>
  <si>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</si>
  <si>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</si>
  <si>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</si>
  <si>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</si>
  <si>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</si>
  <si>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</si>
  <si>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</si>
  <si>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</si>
  <si>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</si>
  <si>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</si>
  <si>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</si>
  <si>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</si>
  <si>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</si>
  <si>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</si>
  <si>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</si>
  <si>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</si>
  <si>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</si>
  <si>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</si>
  <si>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</si>
  <si>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</si>
  <si>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</si>
  <si>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</si>
  <si>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</si>
  <si>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</si>
  <si>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</si>
  <si>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</si>
  <si>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</si>
  <si>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</si>
  <si>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</si>
  <si>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</si>
  <si>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</si>
  <si>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</si>
  <si>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</si>
  <si>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</si>
  <si>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</si>
  <si>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</si>
  <si>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</si>
  <si>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</si>
  <si>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</si>
  <si>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</si>
  <si>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</si>
  <si>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</si>
  <si>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</si>
  <si>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</si>
  <si>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</si>
  <si>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</si>
  <si>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</si>
  <si>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</si>
  <si>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</si>
  <si>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</si>
  <si>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</si>
  <si>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</si>
  <si>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</si>
  <si>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</si>
  <si>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</si>
  <si>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</si>
  <si>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</si>
  <si>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</si>
  <si>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</si>
  <si>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</si>
  <si>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</si>
  <si>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</si>
  <si>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</si>
  <si>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</si>
  <si>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</si>
  <si>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</si>
  <si>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</si>
  <si>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</si>
  <si>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</si>
  <si>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</si>
  <si>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</si>
  <si>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</si>
  <si>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</si>
  <si>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</si>
  <si>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</si>
  <si>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</si>
  <si>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</si>
  <si>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</si>
  <si>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</si>
  <si>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</si>
  <si>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</si>
  <si>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</si>
  <si>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</si>
  <si>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</si>
  <si>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</si>
  <si>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</si>
  <si>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</si>
  <si>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</si>
  <si>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</si>
  <si>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</si>
  <si>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</si>
  <si>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</si>
  <si>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</si>
  <si>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</si>
  <si>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</si>
  <si>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</si>
  <si>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</si>
  <si>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</si>
  <si>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</si>
  <si>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</si>
  <si>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</si>
  <si>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</si>
  <si>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</si>
  <si>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</si>
  <si>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</si>
  <si>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</si>
  <si>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</si>
  <si>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</si>
  <si>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</si>
  <si>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</si>
  <si>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</si>
  <si>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</si>
  <si>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</si>
  <si>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</si>
  <si>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</si>
  <si>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</si>
  <si>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</si>
  <si>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</si>
  <si>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</si>
  <si>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</si>
  <si>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</si>
  <si>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</si>
  <si>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</si>
  <si>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</si>
  <si>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</si>
  <si>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</si>
  <si>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</si>
  <si>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</si>
  <si>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</si>
  <si>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</si>
  <si>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</si>
  <si>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</si>
  <si>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</si>
  <si>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</si>
  <si>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</si>
  <si>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</si>
  <si>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</si>
  <si>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</si>
  <si>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</si>
  <si>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</si>
  <si>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</si>
  <si>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</si>
  <si>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</si>
  <si>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</si>
  <si>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</si>
  <si>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</si>
  <si>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</si>
  <si>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</si>
  <si>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</si>
  <si>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</si>
  <si>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</si>
  <si>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</si>
  <si>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</si>
  <si>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</si>
  <si>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</si>
  <si>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</si>
  <si>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</si>
  <si>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</si>
  <si>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</si>
  <si>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</si>
  <si>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</si>
  <si>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</si>
  <si>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</si>
  <si>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</si>
  <si>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</si>
  <si>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</si>
  <si>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</si>
  <si>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</si>
  <si>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</si>
  <si>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</si>
  <si>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</si>
  <si>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</si>
  <si>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</si>
  <si>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</si>
  <si>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</si>
  <si>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</si>
  <si>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</si>
  <si>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</si>
  <si>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</si>
  <si>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</si>
  <si>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</si>
  <si>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</si>
  <si>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</si>
  <si>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</si>
  <si>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</si>
  <si>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</si>
  <si>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</si>
  <si>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</si>
  <si>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</si>
  <si>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</si>
  <si>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</si>
  <si>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</si>
  <si>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</si>
  <si>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</si>
  <si>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</si>
  <si>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</si>
  <si>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</si>
  <si>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</si>
  <si>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</si>
  <si>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</si>
  <si>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</si>
  <si>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</si>
  <si>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</si>
  <si>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</si>
  <si>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</si>
  <si>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</si>
  <si>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</si>
  <si>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</si>
  <si>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</si>
  <si>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</si>
  <si>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</si>
  <si>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</si>
  <si>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</si>
  <si>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</si>
  <si>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</si>
  <si>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</si>
  <si>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</si>
  <si>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</si>
  <si>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</si>
  <si>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</si>
  <si>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</si>
  <si>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</si>
  <si>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</si>
  <si>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</si>
  <si>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</si>
  <si>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</si>
  <si>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</si>
  <si>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</si>
  <si>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</si>
  <si>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</si>
  <si>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</si>
  <si>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</si>
  <si>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</si>
  <si>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</si>
  <si>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</si>
  <si>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</si>
  <si>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</si>
  <si>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</si>
  <si>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</si>
  <si>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</si>
  <si>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</si>
  <si>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</si>
  <si>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</si>
  <si>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</si>
  <si>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</si>
  <si>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</si>
  <si>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</si>
  <si>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</si>
  <si>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</si>
  <si>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</si>
  <si>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</si>
  <si>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</si>
  <si>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</si>
  <si>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</si>
  <si>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</si>
  <si>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</si>
  <si>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</si>
  <si>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</si>
  <si>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</si>
  <si>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</si>
  <si>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</si>
  <si>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</si>
  <si>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</si>
  <si>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</si>
  <si>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</si>
  <si>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</si>
  <si>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</si>
  <si>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</si>
  <si>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</si>
  <si>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</si>
  <si>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</si>
  <si>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</si>
  <si>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</si>
  <si>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</si>
  <si>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</si>
  <si>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</si>
  <si>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</si>
  <si>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</si>
  <si>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</si>
  <si>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</si>
  <si>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</si>
  <si>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</si>
  <si>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</si>
  <si>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</si>
  <si>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</si>
  <si>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</si>
  <si>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</si>
  <si>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</si>
  <si>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</si>
  <si>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</si>
  <si>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</si>
  <si>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</si>
  <si>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</si>
  <si>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</si>
  <si>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</si>
  <si>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</si>
  <si>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</si>
  <si>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</si>
  <si>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</si>
  <si>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</si>
  <si>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</si>
  <si>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</si>
  <si>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</si>
  <si>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</si>
  <si>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</si>
  <si>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</si>
  <si>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</si>
  <si>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</si>
  <si>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</si>
  <si>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</si>
  <si>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</si>
  <si>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</si>
  <si>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</si>
  <si>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</si>
  <si>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</si>
  <si>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</si>
  <si>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</si>
  <si>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</si>
  <si>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</si>
  <si>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</si>
  <si>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</si>
  <si>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</si>
  <si>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</si>
  <si>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</si>
  <si>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</si>
  <si>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</si>
  <si>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</si>
  <si>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</si>
  <si>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</si>
  <si>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</si>
  <si>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</si>
  <si>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</si>
  <si>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</si>
  <si>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</si>
  <si>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</si>
  <si>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</si>
  <si>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</si>
  <si>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</si>
  <si>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</si>
  <si>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</si>
  <si>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</si>
  <si>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</si>
  <si>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</si>
  <si>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</si>
  <si>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</si>
  <si>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</si>
  <si>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</si>
  <si>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</si>
  <si>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</si>
  <si>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</si>
  <si>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</si>
  <si>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</si>
  <si>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</si>
  <si>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</si>
  <si>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</si>
  <si>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</si>
  <si>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</si>
  <si>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</si>
  <si>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</si>
  <si>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</si>
  <si>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</si>
  <si>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</si>
  <si>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</si>
  <si>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</si>
  <si>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</si>
  <si>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</si>
  <si>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</si>
  <si>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</si>
  <si>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</si>
  <si>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</si>
  <si>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</si>
  <si>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</si>
  <si>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</si>
  <si>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</si>
  <si>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</si>
  <si>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</si>
  <si>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</si>
  <si>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</si>
  <si>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</si>
  <si>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</si>
  <si>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</si>
  <si>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</si>
  <si>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</si>
  <si>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</si>
  <si>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</si>
  <si>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</si>
  <si>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</si>
  <si>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</si>
  <si>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</si>
  <si>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</si>
  <si>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</si>
  <si>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</si>
  <si>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</si>
  <si>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</si>
  <si>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</si>
  <si>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</si>
  <si>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</si>
  <si>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</si>
  <si>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</si>
  <si>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</si>
  <si>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</si>
  <si>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</si>
  <si>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</si>
  <si>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</si>
  <si>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</si>
  <si>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</si>
  <si>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</si>
  <si>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</si>
  <si>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</si>
  <si>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</si>
  <si>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</si>
  <si>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</si>
  <si>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</si>
  <si>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</si>
  <si>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</si>
  <si>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</si>
  <si>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</si>
  <si>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</si>
  <si>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</si>
  <si>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</si>
  <si>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</si>
  <si>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</si>
  <si>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</si>
  <si>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</si>
  <si>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</si>
  <si>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</si>
  <si>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</si>
  <si>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</si>
  <si>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</si>
  <si>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</si>
  <si>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</si>
  <si>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</si>
  <si>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</si>
  <si>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</si>
  <si>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</si>
  <si>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</si>
  <si>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</si>
  <si>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</si>
  <si>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</si>
  <si>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</si>
  <si>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</si>
  <si>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</si>
  <si>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</si>
  <si>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</si>
  <si>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</si>
  <si>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</si>
  <si>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</si>
  <si>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</si>
  <si>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</si>
  <si>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</si>
  <si>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</si>
  <si>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</si>
  <si>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</si>
  <si>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</si>
  <si>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</si>
  <si>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</si>
  <si>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</si>
  <si>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</si>
  <si>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</si>
  <si>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</si>
  <si>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</si>
  <si>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</si>
  <si>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</si>
  <si>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</si>
  <si>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</si>
  <si>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</si>
  <si>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</si>
  <si>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</si>
  <si>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</si>
  <si>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</si>
  <si>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</si>
  <si>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</si>
  <si>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</si>
  <si>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</si>
  <si>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</si>
  <si>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</si>
  <si>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</si>
  <si>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</si>
  <si>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</si>
  <si>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</si>
  <si>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</si>
  <si>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</si>
  <si>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</si>
  <si>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</si>
  <si>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</si>
  <si>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</si>
  <si>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</si>
  <si>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</si>
  <si>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</si>
  <si>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</si>
  <si>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</si>
  <si>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</si>
  <si>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</si>
  <si>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</si>
  <si>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</si>
  <si>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</si>
  <si>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</si>
  <si>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</si>
  <si>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</si>
  <si>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</si>
  <si>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</si>
  <si>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</si>
  <si>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</si>
  <si>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</si>
  <si>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</si>
  <si>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</si>
  <si>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</si>
  <si>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</si>
  <si>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</si>
  <si>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</si>
  <si>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</si>
  <si>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</si>
  <si>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</si>
  <si>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</si>
  <si>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</si>
  <si>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</si>
  <si>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</si>
  <si>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</si>
  <si>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</si>
  <si>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</si>
  <si>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</si>
  <si>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</si>
  <si>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</si>
  <si>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</si>
  <si>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</si>
  <si>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</si>
  <si>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</si>
  <si>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</si>
  <si>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</si>
  <si>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</si>
  <si>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</si>
  <si>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</si>
  <si>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</si>
  <si>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</si>
  <si>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</si>
  <si>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</si>
  <si>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</si>
  <si>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</si>
  <si>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</si>
  <si>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</si>
  <si>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</si>
  <si>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</si>
  <si>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</si>
  <si>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</si>
  <si>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</si>
  <si>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</si>
  <si>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</si>
  <si>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</si>
  <si>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</si>
  <si>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</si>
  <si>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</si>
  <si>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</si>
  <si>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</si>
  <si>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</si>
  <si>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</si>
  <si>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</si>
  <si>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</si>
  <si>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</si>
  <si>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</si>
  <si>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</si>
  <si>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</si>
  <si>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</si>
  <si>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</si>
  <si>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</si>
  <si>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</si>
  <si>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</si>
  <si>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</si>
  <si>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</si>
  <si>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</si>
  <si>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</si>
  <si>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</si>
  <si>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</si>
  <si>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</si>
  <si>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</si>
  <si>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</si>
  <si>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</si>
  <si>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</si>
  <si>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</si>
  <si>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</si>
  <si>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</si>
  <si>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</si>
  <si>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</si>
  <si>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</si>
  <si>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</si>
  <si>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</si>
  <si>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</si>
  <si>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</si>
  <si>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</si>
  <si>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</si>
  <si>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</si>
  <si>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</si>
  <si>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</si>
  <si>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</si>
  <si>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</si>
  <si>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</si>
  <si>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</si>
  <si>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</si>
  <si>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</si>
  <si>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</si>
  <si>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</si>
  <si>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</si>
  <si>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</si>
  <si>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</si>
  <si>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</si>
  <si>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</si>
  <si>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</si>
  <si>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</si>
  <si>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</si>
  <si>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</si>
  <si>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</si>
  <si>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</si>
  <si>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</si>
  <si>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</si>
  <si>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</si>
  <si>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</si>
  <si>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</si>
  <si>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</si>
  <si>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</si>
  <si>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</si>
  <si>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</si>
  <si>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</si>
  <si>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</si>
  <si>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</si>
  <si>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</si>
  <si>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</si>
  <si>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</si>
  <si>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</si>
  <si>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</si>
  <si>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</si>
  <si>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</si>
  <si>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</si>
  <si>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</si>
  <si>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</si>
  <si>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</si>
  <si>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</si>
  <si>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</si>
  <si>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</si>
  <si>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</si>
  <si>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</si>
  <si>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</si>
  <si>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</si>
  <si>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</si>
  <si>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</si>
  <si>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</si>
  <si>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</si>
  <si>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</si>
  <si>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</si>
  <si>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</si>
  <si>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</si>
  <si>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</si>
  <si>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</si>
  <si>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</si>
  <si>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</si>
  <si>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</si>
  <si>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</si>
  <si>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</si>
  <si>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</si>
  <si>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</si>
  <si>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</si>
  <si>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</si>
  <si>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</si>
  <si>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</si>
  <si>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</si>
  <si>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</si>
  <si>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</si>
  <si>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</si>
  <si>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</si>
  <si>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</si>
  <si>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</si>
  <si>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</si>
  <si>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</si>
  <si>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</si>
  <si>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</si>
  <si>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</si>
  <si>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</si>
  <si>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</si>
  <si>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</si>
  <si>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</si>
  <si>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</si>
  <si>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</si>
  <si>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</si>
  <si>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</si>
  <si>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</si>
  <si>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</si>
  <si>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</si>
  <si>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</si>
  <si>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</si>
  <si>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</si>
  <si>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</si>
  <si>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</si>
  <si>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</si>
  <si>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</si>
  <si>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</si>
  <si>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</si>
  <si>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</si>
  <si>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</si>
  <si>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</si>
  <si>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</si>
  <si>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</si>
  <si>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</si>
  <si>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</si>
  <si>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</si>
  <si>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</si>
  <si>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</si>
  <si>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</si>
  <si>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</si>
  <si>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</si>
  <si>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</si>
  <si>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</si>
  <si>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</si>
  <si>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</si>
  <si>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</si>
  <si>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</si>
  <si>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</si>
  <si>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</si>
  <si>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</si>
  <si>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</si>
  <si>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</si>
  <si>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</si>
  <si>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</si>
  <si>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</si>
  <si>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</si>
  <si>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</si>
  <si>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</si>
  <si>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</si>
  <si>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</si>
  <si>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</si>
  <si>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</si>
  <si>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</si>
  <si>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</si>
  <si>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</si>
  <si>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</si>
  <si>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</si>
  <si>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</si>
  <si>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</si>
  <si>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</si>
  <si>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</si>
  <si>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</si>
  <si>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</si>
  <si>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</si>
  <si>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</si>
  <si>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</si>
  <si>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</si>
  <si>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</si>
  <si>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</si>
  <si>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</si>
  <si>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</si>
  <si>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</si>
  <si>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</si>
  <si>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</si>
  <si>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</si>
  <si>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</si>
  <si>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</si>
  <si>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</si>
  <si>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</si>
  <si>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</si>
  <si>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</si>
  <si>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</si>
  <si>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</si>
  <si>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</si>
  <si>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</si>
  <si>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</si>
  <si>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</si>
  <si>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</si>
  <si>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</si>
  <si>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</si>
  <si>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</si>
  <si>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</si>
  <si>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</si>
  <si>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</si>
  <si>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</si>
  <si>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</si>
  <si>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</si>
  <si>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</si>
  <si>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</si>
  <si>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</si>
  <si>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</si>
  <si>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</si>
  <si>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</si>
  <si>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</si>
  <si>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</si>
  <si>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</si>
  <si>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</si>
  <si>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</si>
  <si>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</si>
  <si>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</si>
  <si>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</si>
  <si>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</si>
  <si>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</si>
  <si>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</si>
  <si>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</si>
  <si>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</si>
  <si>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</si>
  <si>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</si>
  <si>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</si>
  <si>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</si>
  <si>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</si>
  <si>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</si>
  <si>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</si>
  <si>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</si>
  <si>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</si>
  <si>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</si>
  <si>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</si>
  <si>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</si>
  <si>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</si>
  <si>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</si>
  <si>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</si>
  <si>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</si>
  <si>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</si>
  <si>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</si>
  <si>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</si>
  <si>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</si>
  <si>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</si>
  <si>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</si>
  <si>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</si>
  <si>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</si>
  <si>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</si>
  <si>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</si>
  <si>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</si>
  <si>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</si>
  <si>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</si>
  <si>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</si>
  <si>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</si>
  <si>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</si>
  <si>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</si>
  <si>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</si>
  <si>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</si>
  <si>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</si>
  <si>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</si>
  <si>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</si>
  <si>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</si>
  <si>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</si>
  <si>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</si>
  <si>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</si>
  <si>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</si>
  <si>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</si>
  <si>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</si>
  <si>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</si>
  <si>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</si>
  <si>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</si>
  <si>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</si>
  <si>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</si>
  <si>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</si>
  <si>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</si>
  <si>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</si>
  <si>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</si>
  <si>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</si>
  <si>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</si>
  <si>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</si>
  <si>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</si>
  <si>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</si>
  <si>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</si>
  <si>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</si>
  <si>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</si>
  <si>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</si>
  <si>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</si>
  <si>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</si>
  <si>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</si>
  <si>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</si>
  <si>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</si>
  <si>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</si>
  <si>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</si>
  <si>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</si>
  <si>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</si>
  <si>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</si>
  <si>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</si>
  <si>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</si>
  <si>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</si>
  <si>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</si>
  <si>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</si>
  <si>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</si>
  <si>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</si>
  <si>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</si>
  <si>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</si>
  <si>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</si>
  <si>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</si>
  <si>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</si>
  <si>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</si>
  <si>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</si>
  <si>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</si>
  <si>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</si>
  <si>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</si>
  <si>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</si>
  <si>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</si>
  <si>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</si>
  <si>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</si>
  <si>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</si>
  <si>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</si>
  <si>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</si>
  <si>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</si>
  <si>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</si>
  <si>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</si>
  <si>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</si>
  <si>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</si>
  <si>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</si>
  <si>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</si>
  <si>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</si>
  <si>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</si>
  <si>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</si>
  <si>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</si>
  <si>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</si>
  <si>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</si>
  <si>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</si>
  <si>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</si>
  <si>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</si>
  <si>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</si>
  <si>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</si>
  <si>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</si>
  <si>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</si>
  <si>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</si>
  <si>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</si>
  <si>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</si>
  <si>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</si>
  <si>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</si>
  <si>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</si>
  <si>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</si>
  <si>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</si>
  <si>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</si>
  <si>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</si>
  <si>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</si>
  <si>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</si>
  <si>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</si>
  <si>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</si>
  <si>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</si>
  <si>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</si>
  <si>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</si>
  <si>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</si>
  <si>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</si>
  <si>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</si>
  <si>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</si>
  <si>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</si>
  <si>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</si>
  <si>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</si>
  <si>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</si>
  <si>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</si>
  <si>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</si>
  <si>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</si>
  <si>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</si>
  <si>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</si>
  <si>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</si>
  <si>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</si>
  <si>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</si>
  <si>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</si>
  <si>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</si>
  <si>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</si>
  <si>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</si>
  <si>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</si>
  <si>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</si>
  <si>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</si>
  <si>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</si>
  <si>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</si>
  <si>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</si>
  <si>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</si>
  <si>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</si>
  <si>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</si>
  <si>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</si>
  <si>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</si>
  <si>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</si>
  <si>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</si>
  <si>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</si>
  <si>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</si>
  <si>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</si>
  <si>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</si>
  <si>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</si>
  <si>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</si>
  <si>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</si>
  <si>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</si>
  <si>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</si>
  <si>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</si>
  <si>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</si>
  <si>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</si>
  <si>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</si>
  <si>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</si>
  <si>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</si>
  <si>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</si>
  <si>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</si>
  <si>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</si>
  <si>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</si>
  <si>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</si>
  <si>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</si>
  <si>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</si>
  <si>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</si>
  <si>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</si>
  <si>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</si>
  <si>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</si>
  <si>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</si>
  <si>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</si>
  <si>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</si>
  <si>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</si>
  <si>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</si>
  <si>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</si>
  <si>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</si>
  <si>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</si>
  <si>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</si>
  <si>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</si>
  <si>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</si>
  <si>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</si>
  <si>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</si>
  <si>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</si>
  <si>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</si>
  <si>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</si>
  <si>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</si>
  <si>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</si>
  <si>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</si>
  <si>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</si>
  <si>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</si>
  <si>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</si>
  <si>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</si>
  <si>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</si>
  <si>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</si>
  <si>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</si>
  <si>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</si>
  <si>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</si>
  <si>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</si>
  <si>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</si>
  <si>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</si>
  <si>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</si>
  <si>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</si>
  <si>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</si>
  <si>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</si>
  <si>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</si>
  <si>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</si>
  <si>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</si>
  <si>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</si>
  <si>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</si>
  <si>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</si>
  <si>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</si>
  <si>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</si>
  <si>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</si>
  <si>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</si>
  <si>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</si>
  <si>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</si>
  <si>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</si>
  <si>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</si>
  <si>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</si>
  <si>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</si>
  <si>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</si>
  <si>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</si>
  <si>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</si>
  <si>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</si>
  <si>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</si>
  <si>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</si>
  <si>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</si>
  <si>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</si>
  <si>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</si>
  <si>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</si>
  <si>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</si>
  <si>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</si>
  <si>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</si>
  <si>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</si>
  <si>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</si>
  <si>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</si>
  <si>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</si>
  <si>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</si>
  <si>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</si>
  <si>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</si>
  <si>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</si>
  <si>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</si>
  <si>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</si>
  <si>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</si>
  <si>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</si>
  <si>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</si>
  <si>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</si>
  <si>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</si>
  <si>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</si>
  <si>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</si>
  <si>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</si>
  <si>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</si>
  <si>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</si>
  <si>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</si>
  <si>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</si>
  <si>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</si>
  <si>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</si>
  <si>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</si>
  <si>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</si>
  <si>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</si>
  <si>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</si>
  <si>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</si>
  <si>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</si>
  <si>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</si>
  <si>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</si>
  <si>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</si>
  <si>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</si>
  <si>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</si>
  <si>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</si>
  <si>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</si>
  <si>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</si>
  <si>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</si>
  <si>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</si>
  <si>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</si>
  <si>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</si>
  <si>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</si>
  <si>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</si>
  <si>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</si>
  <si>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</si>
  <si>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</si>
  <si>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</si>
  <si>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</si>
  <si>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</si>
  <si>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</si>
  <si>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</si>
  <si>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</si>
  <si>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</si>
  <si>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</si>
  <si>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</si>
  <si>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</si>
  <si>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</si>
  <si>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</si>
  <si>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</si>
  <si>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</si>
  <si>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</si>
  <si>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</si>
  <si>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</si>
  <si>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</si>
  <si>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</si>
  <si>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</si>
  <si>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</si>
  <si>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</si>
  <si>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</si>
  <si>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</si>
  <si>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</si>
  <si>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</si>
  <si>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</si>
  <si>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</si>
  <si>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</si>
  <si>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</si>
  <si>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</si>
  <si>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</si>
  <si>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</si>
  <si>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</si>
  <si>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</si>
  <si>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</si>
  <si>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</si>
  <si>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</si>
  <si>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</si>
  <si>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</si>
  <si>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</si>
  <si>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</si>
  <si>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</si>
  <si>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</si>
  <si>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</si>
  <si>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</si>
  <si>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</si>
  <si>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</si>
  <si>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</si>
  <si>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</si>
  <si>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</si>
  <si>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</si>
  <si>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</si>
  <si>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</si>
  <si>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</si>
  <si>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</si>
  <si>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</si>
  <si>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</si>
  <si>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</si>
  <si>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</si>
  <si>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</si>
  <si>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</si>
  <si>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</si>
  <si>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</si>
  <si>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</si>
  <si>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</si>
  <si>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</si>
  <si>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</si>
  <si>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</si>
  <si>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</si>
  <si>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</si>
  <si>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</si>
  <si>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</si>
  <si>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</si>
  <si>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</si>
  <si>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</si>
  <si>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</si>
  <si>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</si>
  <si>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</si>
  <si>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</si>
  <si>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</si>
  <si>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</si>
  <si>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</si>
  <si>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</si>
  <si>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</si>
  <si>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</si>
  <si>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</si>
  <si>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</si>
  <si>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</si>
  <si>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</si>
  <si>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</si>
  <si>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</si>
  <si>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</si>
  <si>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</si>
  <si>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</si>
  <si>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</si>
  <si>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</si>
  <si>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</si>
  <si>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</si>
  <si>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</si>
  <si>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</si>
  <si>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</si>
  <si>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</si>
  <si>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</si>
  <si>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</si>
  <si>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</si>
  <si>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</si>
  <si>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</si>
  <si>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</si>
  <si>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</si>
  <si>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</si>
  <si>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</si>
  <si>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</si>
  <si>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</si>
  <si>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</si>
  <si>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</si>
  <si>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</si>
  <si>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</si>
  <si>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</si>
  <si>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</si>
  <si>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</si>
  <si>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</si>
  <si>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</si>
  <si>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</si>
  <si>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</si>
  <si>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</si>
  <si>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</si>
  <si>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</si>
  <si>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</si>
  <si>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</si>
  <si>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</si>
  <si>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</si>
  <si>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</si>
  <si>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</si>
  <si>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</si>
  <si>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</si>
  <si>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</si>
  <si>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</si>
  <si>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</si>
  <si>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</si>
  <si>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</si>
  <si>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</si>
  <si>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</si>
  <si>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</si>
  <si>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</si>
  <si>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</si>
  <si>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</si>
  <si>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</si>
  <si>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</si>
  <si>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</si>
  <si>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</si>
  <si>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</si>
  <si>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</si>
  <si>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</si>
  <si>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</si>
  <si>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</si>
  <si>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</si>
  <si>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</si>
  <si>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</si>
  <si>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</si>
  <si>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</si>
  <si>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</si>
  <si>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</si>
  <si>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</si>
  <si>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</si>
  <si>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</si>
  <si>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</si>
  <si>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</si>
  <si>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</si>
  <si>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</si>
  <si>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</si>
  <si>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</si>
  <si>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</si>
  <si>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</si>
  <si>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</si>
  <si>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</si>
  <si>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</si>
  <si>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</si>
  <si>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</si>
  <si>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</si>
  <si>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</si>
  <si>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</si>
  <si>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</si>
  <si>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</si>
  <si>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</si>
  <si>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</si>
  <si>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</si>
  <si>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</si>
  <si>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</si>
  <si>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</si>
  <si>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</si>
  <si>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</si>
  <si>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</si>
  <si>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</si>
  <si>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</si>
  <si>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</si>
  <si>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</si>
  <si>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</si>
  <si>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</si>
  <si>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</si>
  <si>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</si>
  <si>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</si>
  <si>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</si>
  <si>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</si>
  <si>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</si>
  <si>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</si>
  <si>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</si>
  <si>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</si>
  <si>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</si>
  <si>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</si>
  <si>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</si>
  <si>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</si>
  <si>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</si>
  <si>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</si>
  <si>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</si>
  <si>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</si>
  <si>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</si>
  <si>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</si>
  <si>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</si>
  <si>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</si>
  <si>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</si>
  <si>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</si>
  <si>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</si>
  <si>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</si>
  <si>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</si>
  <si>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</si>
  <si>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</si>
  <si>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</si>
  <si>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</si>
  <si>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</si>
  <si>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</si>
  <si>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</si>
  <si>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</si>
  <si>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</si>
  <si>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</si>
  <si>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</si>
  <si>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</si>
  <si>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</si>
  <si>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</si>
  <si>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</si>
  <si>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</si>
  <si>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</si>
  <si>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</si>
  <si>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</si>
  <si>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</si>
  <si>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</si>
  <si>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</si>
  <si>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</si>
  <si>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</si>
  <si>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</si>
  <si>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</si>
  <si>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</si>
  <si>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</si>
  <si>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</si>
  <si>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</si>
  <si>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</si>
  <si>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</si>
  <si>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</si>
  <si>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</si>
  <si>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</si>
  <si>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</si>
  <si>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</si>
  <si>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</si>
  <si>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</si>
  <si>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</si>
  <si>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</si>
  <si>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</si>
  <si>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</si>
  <si>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</si>
  <si>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</si>
  <si>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</si>
  <si>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</si>
  <si>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</si>
  <si>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</si>
  <si>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</si>
  <si>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</si>
  <si>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</si>
  <si>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</si>
  <si>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</si>
  <si>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</si>
  <si>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</si>
  <si>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</si>
  <si>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</si>
  <si>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</si>
  <si>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</si>
  <si>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</si>
  <si>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</si>
  <si>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</si>
  <si>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</si>
  <si>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</si>
  <si>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</si>
  <si>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</si>
  <si>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</si>
  <si>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</si>
  <si>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</si>
  <si>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</si>
  <si>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</si>
  <si>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</si>
  <si>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</si>
  <si>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</si>
  <si>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</si>
  <si>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</si>
  <si>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</si>
  <si>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</si>
  <si>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</si>
  <si>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</si>
  <si>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</si>
  <si>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</si>
  <si>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</si>
  <si>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</si>
  <si>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</si>
  <si>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</si>
  <si>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</si>
  <si>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</si>
  <si>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</si>
  <si>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</si>
  <si>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</si>
  <si>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</si>
  <si>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</si>
  <si>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</si>
  <si>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</si>
  <si>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</si>
  <si>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</si>
  <si>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</si>
  <si>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</si>
  <si>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</si>
  <si>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</si>
  <si>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</si>
  <si>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</si>
  <si>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</si>
  <si>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</si>
  <si>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</si>
  <si>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</si>
  <si>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</si>
  <si>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</si>
  <si>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</si>
  <si>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</si>
  <si>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</si>
  <si>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</si>
  <si>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</si>
  <si>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</si>
  <si>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</si>
  <si>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</si>
  <si>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</si>
  <si>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</si>
  <si>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</si>
  <si>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</si>
  <si>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</si>
  <si>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</si>
  <si>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</si>
  <si>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</si>
  <si>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</si>
  <si>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</si>
  <si>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</si>
  <si>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</si>
  <si>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</si>
  <si>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</si>
  <si>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</si>
  <si>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</si>
  <si>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</si>
  <si>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</si>
  <si>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</si>
  <si>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</si>
  <si>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</si>
  <si>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</si>
  <si>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</si>
  <si>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</si>
  <si>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</si>
  <si>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</si>
  <si>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</si>
  <si>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</si>
  <si>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</si>
  <si>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</si>
  <si>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</si>
  <si>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</si>
  <si>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</si>
  <si>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</si>
  <si>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</si>
  <si>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</si>
  <si>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</si>
  <si>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</si>
  <si>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</si>
  <si>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</si>
  <si>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</si>
  <si>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</si>
  <si>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</si>
  <si>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</si>
  <si>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</si>
  <si>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</si>
  <si>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</si>
  <si>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</si>
  <si>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</si>
  <si>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</si>
  <si>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</si>
  <si>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</si>
  <si>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</si>
  <si>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</si>
  <si>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</si>
  <si>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</si>
  <si>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</si>
  <si>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</si>
  <si>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</si>
  <si>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</si>
  <si>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</si>
  <si>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</si>
  <si>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</si>
  <si>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</si>
  <si>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</si>
  <si>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</si>
  <si>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</si>
  <si>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</si>
  <si>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</si>
  <si>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</si>
  <si>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</si>
  <si>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</si>
  <si>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</si>
  <si>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</si>
  <si>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</si>
  <si>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</si>
  <si>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</si>
  <si>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</si>
  <si>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</si>
  <si>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</si>
  <si>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</si>
  <si>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</si>
  <si>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</si>
  <si>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</si>
  <si>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</si>
  <si>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</si>
  <si>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</si>
  <si>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</si>
  <si>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</si>
  <si>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</si>
  <si>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</si>
  <si>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</si>
  <si>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</si>
  <si>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</si>
  <si>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</si>
  <si>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</si>
  <si>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</si>
  <si>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</si>
  <si>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</si>
  <si>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</si>
  <si>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</si>
  <si>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</si>
  <si>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</si>
  <si>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</si>
  <si>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</si>
  <si>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</si>
  <si>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</si>
  <si>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</si>
  <si>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</si>
  <si>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</si>
  <si>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</si>
  <si>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</si>
  <si>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</si>
  <si>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</si>
  <si>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</si>
  <si>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</si>
  <si>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</si>
  <si>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</si>
  <si>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</si>
  <si>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</si>
  <si>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</si>
  <si>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</si>
  <si>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</si>
  <si>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</si>
  <si>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</si>
  <si>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</si>
  <si>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</si>
  <si>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</si>
  <si>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</si>
  <si>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</si>
  <si>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</si>
  <si>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</si>
  <si>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</si>
  <si>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</si>
  <si>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</si>
  <si>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</si>
  <si>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</si>
  <si>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</si>
  <si>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</si>
  <si>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</si>
  <si>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</si>
  <si>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</si>
  <si>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</si>
  <si>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</si>
  <si>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</si>
  <si>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</si>
  <si>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</si>
  <si>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</si>
  <si>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</si>
  <si>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</si>
  <si>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</si>
  <si>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</si>
  <si>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</si>
  <si>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</si>
  <si>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</si>
  <si>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</si>
  <si>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</si>
  <si>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</si>
  <si>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</si>
  <si>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</si>
  <si>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</si>
  <si>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</si>
  <si>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</si>
  <si>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</si>
  <si>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</si>
  <si>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</si>
  <si>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</si>
  <si>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</si>
  <si>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</si>
  <si>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</si>
  <si>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</si>
  <si>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</si>
  <si>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</si>
  <si>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</si>
  <si>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</si>
  <si>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</si>
  <si>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</si>
  <si>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</si>
  <si>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</si>
  <si>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</si>
  <si>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</si>
  <si>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</si>
  <si>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</si>
  <si>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</si>
  <si>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</si>
  <si>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</si>
  <si>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</si>
  <si>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</si>
  <si>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</si>
  <si>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</si>
  <si>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</si>
  <si>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</si>
  <si>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</si>
  <si>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</si>
  <si>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</si>
  <si>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</si>
  <si>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</si>
  <si>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</si>
  <si>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</si>
  <si>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</si>
  <si>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</si>
  <si>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</si>
  <si>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</si>
  <si>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</si>
  <si>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</si>
  <si>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</si>
  <si>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</si>
  <si>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</si>
  <si>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</si>
  <si>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</si>
  <si>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</si>
  <si>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</si>
  <si>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</si>
  <si>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</si>
  <si>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</si>
  <si>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</si>
  <si>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</si>
  <si>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</si>
  <si>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</si>
  <si>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</si>
  <si>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</si>
  <si>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</si>
  <si>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</si>
  <si>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</si>
  <si>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</si>
  <si>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</si>
  <si>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</si>
  <si>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</si>
  <si>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</si>
  <si>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</si>
  <si>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</si>
  <si>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</si>
  <si>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</si>
  <si>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</si>
  <si>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</si>
  <si>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</si>
  <si>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</si>
  <si>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</si>
  <si>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</si>
  <si>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</si>
  <si>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</si>
  <si>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</si>
  <si>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</si>
  <si>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</si>
  <si>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</si>
  <si>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</si>
  <si>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</si>
  <si>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</si>
  <si>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</si>
  <si>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</si>
  <si>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</si>
  <si>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</si>
  <si>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</si>
  <si>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</si>
  <si>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</si>
  <si>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</si>
  <si>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</si>
  <si>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</si>
  <si>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</si>
  <si>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</si>
  <si>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</si>
  <si>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</si>
  <si>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</si>
  <si>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</si>
  <si>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</si>
  <si>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</si>
  <si>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</si>
  <si>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</si>
  <si>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</si>
  <si>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</si>
  <si>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</si>
  <si>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</si>
  <si>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</si>
  <si>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</si>
  <si>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</si>
  <si>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</si>
  <si>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</si>
  <si>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</si>
  <si>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</si>
  <si>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</si>
  <si>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</si>
  <si>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</si>
  <si>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</si>
  <si>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</si>
  <si>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</si>
  <si>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</si>
  <si>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</si>
  <si>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</si>
  <si>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</si>
  <si>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</si>
  <si>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</si>
  <si>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</si>
  <si>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</si>
  <si>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</si>
  <si>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</si>
  <si>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</si>
  <si>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</si>
  <si>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</si>
  <si>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</si>
  <si>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</si>
  <si>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</si>
  <si>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</si>
  <si>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</si>
  <si>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</si>
  <si>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</si>
  <si>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</si>
  <si>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</si>
  <si>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</si>
  <si>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</si>
  <si>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</si>
  <si>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</si>
  <si>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</si>
  <si>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</si>
  <si>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</si>
  <si>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</si>
  <si>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</si>
  <si>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</si>
  <si>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</si>
  <si>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</si>
  <si>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</si>
  <si>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</si>
  <si>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</si>
  <si>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</si>
  <si>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</si>
  <si>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</si>
  <si>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</si>
  <si>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</si>
  <si>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</si>
  <si>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</si>
  <si>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</si>
  <si>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</si>
  <si>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</si>
  <si>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</si>
  <si>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</si>
  <si>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</si>
  <si>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</si>
  <si>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</si>
  <si>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</si>
  <si>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</si>
  <si>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</si>
  <si>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</si>
  <si>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</si>
  <si>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</si>
  <si>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</si>
  <si>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</si>
  <si>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</si>
  <si>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</si>
  <si>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</si>
  <si>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</si>
  <si>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</si>
  <si>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</si>
  <si>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</si>
  <si>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</si>
  <si>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</si>
  <si>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</si>
  <si>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</si>
  <si>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</si>
  <si>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</si>
  <si>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</si>
  <si>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</si>
  <si>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</si>
  <si>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</si>
  <si>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</si>
  <si>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</si>
  <si>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</si>
  <si>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</si>
  <si>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</si>
  <si>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</si>
  <si>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</si>
  <si>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</si>
  <si>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</si>
  <si>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</si>
  <si>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</si>
  <si>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</si>
  <si>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</si>
  <si>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</si>
  <si>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</si>
  <si>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</si>
  <si>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</si>
  <si>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</si>
  <si>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</si>
  <si>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</si>
  <si>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</si>
  <si>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</si>
  <si>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</si>
  <si>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</si>
  <si>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</si>
  <si>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</si>
  <si>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</si>
  <si>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</si>
  <si>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</si>
  <si>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</si>
  <si>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</si>
  <si>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</si>
  <si>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</si>
  <si>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</si>
  <si>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</si>
  <si>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</si>
  <si>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</si>
  <si>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</si>
  <si>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</si>
  <si>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</si>
  <si>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</si>
  <si>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</si>
  <si>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</si>
  <si>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</si>
  <si>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</si>
  <si>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</si>
  <si>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</si>
  <si>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</si>
  <si>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</si>
  <si>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</si>
  <si>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</si>
  <si>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</si>
  <si>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</si>
  <si>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</si>
  <si>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</si>
  <si>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</si>
  <si>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</si>
  <si>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</si>
  <si>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</si>
  <si>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</si>
  <si>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</si>
  <si>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</si>
  <si>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</si>
  <si>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</si>
  <si>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</si>
  <si>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</si>
  <si>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</si>
  <si>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</si>
  <si>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</si>
  <si>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</si>
  <si>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</si>
  <si>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</si>
  <si>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</si>
  <si>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</si>
  <si>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</si>
  <si>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</si>
  <si>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</si>
  <si>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</si>
  <si>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</si>
  <si>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</si>
  <si>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</si>
  <si>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</si>
  <si>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</si>
  <si>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</si>
  <si>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</si>
  <si>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</si>
  <si>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</si>
  <si>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</si>
  <si>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</si>
  <si>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</si>
  <si>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</si>
  <si>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</si>
  <si>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</si>
  <si>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</si>
  <si>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</si>
  <si>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</si>
  <si>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</si>
  <si>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</si>
  <si>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</si>
  <si>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</si>
  <si>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</si>
  <si>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</si>
  <si>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</si>
  <si>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</si>
  <si>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</si>
  <si>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</si>
  <si>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</si>
  <si>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</si>
  <si>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</si>
  <si>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</si>
  <si>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</si>
  <si>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</si>
  <si>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</si>
  <si>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</si>
  <si>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</si>
  <si>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</si>
  <si>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</si>
  <si>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</si>
  <si>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</si>
  <si>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</si>
  <si>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</si>
  <si>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</si>
  <si>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</si>
  <si>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</si>
  <si>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</si>
  <si>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</si>
  <si>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</si>
  <si>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</si>
  <si>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</si>
  <si>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</si>
  <si>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</si>
  <si>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</si>
  <si>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</si>
  <si>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</si>
  <si>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</si>
  <si>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</si>
  <si>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</si>
  <si>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</si>
  <si>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</si>
  <si>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</si>
  <si>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</si>
  <si>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</si>
  <si>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</si>
  <si>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</si>
  <si>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</si>
  <si>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</si>
  <si>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</si>
  <si>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</si>
  <si>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</si>
  <si>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</si>
  <si>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</si>
  <si>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</si>
  <si>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</si>
  <si>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</si>
  <si>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</si>
  <si>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</si>
  <si>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</si>
  <si>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</si>
  <si>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</si>
  <si>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</si>
  <si>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</si>
  <si>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</si>
  <si>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</si>
  <si>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</si>
  <si>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</si>
  <si>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</si>
  <si>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</si>
  <si>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</si>
  <si>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</si>
  <si>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</si>
  <si>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</si>
  <si>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</si>
  <si>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</si>
  <si>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</si>
  <si>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</si>
  <si>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</si>
  <si>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</si>
  <si>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</si>
  <si>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</si>
  <si>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</si>
  <si>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</si>
  <si>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</si>
  <si>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</si>
  <si>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</si>
  <si>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</si>
  <si>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</si>
  <si>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</si>
  <si>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</si>
  <si>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</si>
  <si>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</si>
  <si>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</si>
  <si>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</si>
  <si>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</si>
  <si>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</si>
  <si>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</si>
  <si>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</si>
  <si>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</si>
  <si>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</si>
  <si>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</si>
  <si>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</si>
  <si>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</si>
  <si>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</si>
  <si>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</si>
  <si>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</si>
  <si>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</si>
  <si>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</si>
  <si>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</si>
  <si>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</si>
  <si>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</si>
  <si>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</si>
  <si>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</si>
  <si>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</si>
  <si>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</si>
  <si>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</si>
  <si>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</si>
  <si>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</si>
  <si>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</si>
  <si>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</si>
  <si>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</si>
  <si>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</si>
  <si>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</si>
  <si>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</si>
  <si>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</si>
  <si>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</si>
  <si>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</si>
  <si>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</si>
  <si>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</si>
  <si>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</si>
  <si>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</si>
  <si>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</si>
  <si>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</si>
  <si>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</si>
  <si>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</si>
  <si>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</si>
  <si>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</si>
  <si>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</si>
  <si>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</si>
  <si>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</si>
  <si>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</si>
  <si>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</si>
  <si>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</si>
  <si>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</si>
  <si>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</si>
  <si>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</si>
  <si>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</si>
  <si>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</si>
  <si>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</si>
  <si>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</si>
  <si>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</si>
  <si>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</si>
  <si>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</si>
  <si>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</si>
  <si>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</si>
  <si>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</si>
  <si>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</si>
  <si>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</si>
  <si>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</si>
  <si>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</si>
  <si>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</si>
  <si>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</si>
  <si>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</si>
  <si>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</si>
  <si>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</si>
  <si>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</si>
  <si>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</si>
  <si>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</si>
  <si>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</si>
  <si>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</si>
  <si>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</si>
  <si>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</si>
  <si>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</si>
  <si>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</si>
  <si>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</si>
  <si>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</si>
  <si>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</si>
  <si>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</si>
  <si>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</si>
  <si>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</si>
  <si>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</si>
  <si>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</si>
  <si>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</si>
  <si>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</si>
  <si>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</si>
  <si>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</si>
  <si>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</si>
  <si>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</si>
  <si>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</si>
  <si>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</si>
  <si>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</si>
  <si>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</si>
  <si>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</si>
  <si>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</si>
  <si>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</si>
  <si>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</si>
  <si>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</si>
  <si>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</si>
  <si>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</si>
  <si>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</si>
  <si>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</si>
  <si>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</si>
  <si>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</si>
  <si>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</si>
  <si>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</si>
  <si>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</si>
  <si>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</si>
  <si>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</si>
  <si>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</si>
  <si>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</si>
  <si>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</si>
  <si>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</si>
  <si>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</si>
  <si>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</si>
  <si>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</si>
  <si>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</si>
  <si>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</si>
  <si>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</si>
  <si>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</si>
  <si>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</si>
  <si>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</si>
  <si>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</si>
  <si>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</si>
  <si>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</si>
  <si>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</si>
  <si>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</si>
  <si>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</si>
  <si>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</si>
  <si>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</si>
  <si>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</si>
  <si>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</si>
  <si>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</si>
  <si>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</si>
  <si>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</si>
  <si>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</si>
  <si>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</si>
  <si>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</si>
  <si>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</si>
  <si>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</si>
  <si>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</si>
  <si>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</si>
  <si>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</si>
  <si>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</si>
  <si>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</si>
  <si>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</si>
  <si>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</si>
  <si>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</si>
  <si>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</si>
  <si>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</si>
  <si>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</si>
  <si>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</si>
  <si>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</si>
  <si>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</si>
  <si>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</si>
  <si>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</si>
  <si>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</si>
  <si>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</si>
  <si>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</si>
  <si>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</si>
  <si>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</si>
  <si>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</si>
  <si>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</si>
  <si>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</si>
  <si>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</si>
  <si>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</si>
  <si>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</si>
  <si>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</si>
  <si>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</si>
  <si>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</si>
  <si>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</si>
  <si>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</si>
  <si>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</si>
  <si>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</si>
  <si>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</si>
  <si>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</si>
  <si>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</si>
  <si>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</si>
  <si>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</si>
  <si>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</si>
  <si>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</si>
  <si>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</si>
  <si>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</si>
  <si>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</si>
  <si>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</si>
  <si>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</si>
  <si>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</si>
  <si>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</si>
  <si>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</si>
  <si>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</si>
  <si>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</si>
  <si>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</si>
  <si>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</si>
  <si>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</si>
  <si>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</si>
  <si>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</si>
  <si>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</si>
  <si>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</si>
  <si>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</si>
  <si>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</si>
  <si>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</si>
  <si>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</si>
  <si>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</si>
  <si>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</si>
  <si>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</si>
  <si>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</si>
  <si>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</si>
  <si>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</si>
  <si>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</si>
  <si>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</si>
  <si>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</si>
  <si>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</si>
  <si>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</si>
  <si>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</si>
  <si>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</si>
  <si>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</si>
  <si>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</si>
  <si>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</si>
  <si>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</si>
  <si>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</si>
  <si>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</si>
  <si>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</si>
  <si>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</si>
  <si>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</si>
  <si>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</si>
  <si>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</si>
  <si>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</si>
  <si>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</si>
  <si>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</si>
  <si>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</si>
  <si>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</si>
  <si>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</si>
  <si>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</si>
  <si>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</si>
  <si>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</si>
  <si>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</si>
  <si>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</si>
  <si>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</si>
  <si>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</si>
  <si>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</si>
  <si>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</si>
  <si>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</si>
  <si>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</si>
  <si>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</si>
  <si>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</si>
  <si>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</si>
  <si>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</si>
  <si>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</si>
  <si>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</si>
  <si>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</si>
  <si>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</si>
  <si>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</si>
  <si>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</si>
  <si>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</si>
  <si>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</si>
  <si>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</si>
  <si>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</si>
  <si>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</si>
  <si>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</si>
  <si>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</si>
  <si>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</si>
  <si>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</si>
  <si>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</si>
  <si>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</si>
  <si>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</si>
  <si>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</si>
  <si>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</si>
  <si>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</si>
  <si>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</si>
  <si>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</si>
  <si>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</si>
  <si>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</si>
  <si>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</si>
  <si>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</si>
  <si>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</si>
  <si>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</si>
  <si>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</si>
  <si>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</si>
  <si>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</si>
  <si>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</si>
  <si>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</si>
  <si>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</si>
  <si>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</si>
  <si>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</si>
  <si>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</si>
  <si>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</si>
  <si>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</si>
  <si>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</si>
  <si>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</si>
  <si>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</si>
  <si>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</si>
  <si>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</si>
  <si>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</si>
  <si>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</si>
  <si>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</si>
  <si>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</si>
  <si>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</si>
  <si>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</si>
  <si>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</si>
  <si>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</si>
  <si>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</si>
  <si>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</si>
  <si>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</si>
  <si>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</si>
  <si>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</si>
  <si>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</si>
  <si>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</si>
  <si>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</si>
  <si>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</si>
  <si>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</si>
  <si>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</si>
  <si>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</si>
  <si>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</si>
  <si>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</si>
  <si>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</si>
  <si>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</si>
  <si>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</si>
  <si>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</si>
  <si>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</si>
  <si>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</si>
  <si>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</si>
  <si>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</si>
  <si>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</si>
  <si>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</si>
  <si>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</si>
  <si>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</si>
  <si>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</si>
  <si>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</si>
  <si>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</si>
  <si>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</si>
  <si>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</si>
  <si>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</si>
  <si>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</si>
  <si>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</si>
  <si>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</si>
  <si>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</si>
  <si>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</si>
  <si>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</si>
  <si>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</si>
  <si>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</si>
  <si>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</si>
  <si>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</si>
  <si>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</si>
  <si>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</si>
  <si>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</si>
  <si>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</si>
  <si>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</si>
  <si>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</si>
  <si>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</si>
  <si>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</si>
  <si>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</si>
  <si>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</si>
  <si>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</si>
  <si>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</si>
  <si>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</si>
  <si>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</si>
  <si>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</si>
  <si>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</si>
  <si>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</si>
  <si>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</si>
  <si>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</si>
  <si>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</si>
  <si>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</si>
  <si>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</si>
  <si>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</si>
  <si>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</si>
  <si>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</si>
  <si>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</si>
  <si>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</si>
  <si>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</si>
  <si>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</si>
  <si>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</si>
  <si>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</si>
  <si>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</si>
  <si>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</si>
  <si>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</si>
  <si>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</si>
  <si>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</si>
  <si>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</si>
  <si>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</si>
  <si>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</si>
  <si>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</si>
  <si>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</si>
  <si>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</si>
  <si>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</si>
  <si>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</si>
  <si>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</si>
  <si>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</si>
  <si>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</si>
  <si>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</si>
  <si>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</si>
  <si>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</si>
  <si>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</si>
  <si>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</si>
  <si>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</si>
  <si>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</si>
  <si>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</si>
  <si>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</si>
  <si>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</si>
  <si>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</si>
  <si>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</si>
  <si>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</si>
  <si>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</si>
  <si>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</si>
  <si>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</si>
  <si>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</si>
  <si>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</si>
  <si>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</si>
  <si>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</si>
  <si>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</si>
  <si>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</si>
  <si>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</si>
  <si>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</si>
  <si>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</si>
  <si>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</si>
  <si>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</si>
  <si>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</si>
  <si>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</si>
  <si>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</si>
  <si>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</si>
  <si>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</si>
  <si>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</si>
  <si>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</si>
  <si>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</si>
  <si>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</si>
  <si>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</si>
  <si>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</si>
  <si>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</si>
  <si>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</si>
  <si>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</si>
  <si>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</si>
  <si>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</si>
  <si>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</si>
  <si>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</si>
  <si>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</si>
  <si>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</si>
  <si>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</si>
  <si>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</si>
  <si>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</si>
  <si>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</si>
  <si>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</si>
  <si>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</si>
  <si>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</si>
  <si>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</si>
  <si>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</si>
  <si>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</si>
  <si>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</si>
  <si>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</si>
  <si>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</si>
  <si>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</si>
  <si>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</si>
  <si>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</si>
  <si>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</si>
  <si>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</si>
  <si>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</si>
  <si>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</si>
  <si>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</si>
  <si>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</si>
  <si>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</si>
  <si>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</si>
  <si>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</si>
  <si>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</si>
  <si>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</si>
  <si>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</si>
  <si>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</si>
  <si>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</si>
  <si>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</si>
  <si>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</si>
  <si>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</si>
  <si>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</si>
  <si>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</si>
  <si>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</si>
  <si>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</si>
  <si>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</si>
  <si>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</si>
  <si>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</si>
  <si>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</si>
  <si>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</si>
  <si>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</si>
  <si>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</si>
  <si>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</si>
  <si>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</si>
  <si>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</si>
  <si>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</si>
  <si>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</si>
  <si>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</si>
  <si>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</si>
  <si>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</si>
  <si>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</si>
  <si>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</si>
  <si>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</si>
  <si>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</si>
  <si>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</si>
  <si>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</si>
  <si>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</si>
  <si>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</si>
  <si>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</si>
  <si>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</si>
  <si>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</si>
  <si>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</si>
  <si>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</si>
  <si>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</si>
  <si>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</si>
  <si>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</si>
  <si>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</si>
  <si>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</si>
  <si>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</si>
  <si>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</si>
  <si>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</si>
  <si>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</si>
  <si>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</si>
  <si>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</si>
  <si>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</si>
  <si>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</si>
  <si>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</si>
  <si>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</si>
  <si>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</si>
  <si>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</si>
  <si>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</si>
  <si>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</si>
  <si>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</si>
  <si>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</si>
  <si>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</si>
  <si>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</si>
  <si>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</si>
  <si>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</si>
  <si>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</si>
  <si>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</si>
  <si>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</si>
  <si>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</si>
  <si>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</si>
  <si>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</si>
  <si>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</si>
  <si>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</si>
  <si>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</si>
  <si>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</si>
  <si>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</si>
  <si>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</si>
  <si>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</si>
  <si>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</si>
  <si>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</si>
  <si>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</si>
  <si>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</si>
  <si>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</si>
  <si>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</si>
  <si>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</si>
  <si>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</si>
  <si>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</si>
  <si>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</si>
  <si>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</si>
  <si>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</si>
  <si>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</si>
  <si>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</si>
  <si>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</si>
  <si>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</si>
  <si>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</si>
  <si>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</si>
  <si>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</si>
  <si>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</si>
  <si>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</si>
  <si>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</si>
  <si>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</si>
  <si>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</si>
  <si>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</si>
  <si>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</si>
  <si>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</si>
  <si>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</si>
  <si>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</si>
  <si>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</si>
  <si>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</si>
  <si>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</si>
  <si>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</si>
  <si>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</si>
  <si>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</si>
  <si>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</si>
  <si>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</si>
  <si>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</si>
  <si>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</si>
  <si>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</si>
  <si>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</si>
  <si>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</si>
  <si>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</si>
  <si>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</si>
  <si>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</si>
  <si>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</si>
  <si>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</si>
  <si>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</si>
  <si>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</si>
  <si>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</si>
  <si>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</si>
  <si>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</si>
  <si>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</si>
  <si>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</si>
  <si>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</si>
  <si>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</si>
  <si>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</si>
  <si>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</si>
  <si>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</si>
  <si>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</si>
  <si>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</si>
  <si>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</si>
  <si>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</si>
  <si>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</si>
  <si>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</si>
  <si>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</si>
  <si>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</si>
  <si>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</si>
  <si>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</si>
  <si>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</si>
  <si>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</si>
  <si>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</si>
  <si>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</si>
  <si>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</si>
  <si>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</si>
  <si>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</si>
  <si>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</si>
  <si>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</si>
  <si>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</si>
  <si>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</si>
  <si>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</si>
  <si>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</si>
  <si>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</si>
  <si>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</si>
  <si>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</si>
  <si>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</si>
  <si>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</si>
  <si>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</si>
  <si>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</si>
  <si>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</si>
  <si>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</si>
  <si>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</si>
  <si>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</si>
  <si>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</si>
  <si>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</si>
  <si>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</si>
  <si>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</si>
  <si>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</si>
  <si>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</si>
  <si>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</si>
  <si>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</si>
  <si>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</si>
  <si>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</si>
  <si>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</si>
  <si>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</si>
  <si>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</si>
  <si>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</si>
  <si>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</si>
  <si>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</si>
  <si>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</si>
  <si>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</si>
  <si>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</si>
  <si>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</si>
  <si>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</si>
  <si>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</si>
  <si>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</si>
  <si>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</si>
  <si>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</si>
  <si>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</si>
  <si>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</si>
  <si>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</si>
  <si>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</si>
  <si>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</si>
  <si>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</si>
  <si>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</si>
  <si>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</si>
  <si>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</si>
  <si>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</si>
  <si>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</si>
  <si>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</si>
  <si>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</si>
  <si>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</si>
  <si>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</si>
  <si>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</si>
  <si>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</si>
  <si>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</si>
  <si>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</si>
  <si>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</si>
  <si>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</si>
  <si>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</si>
  <si>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</si>
  <si>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</si>
  <si>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</si>
  <si>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</si>
  <si>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</si>
  <si>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</si>
  <si>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</si>
  <si>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</si>
  <si>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</si>
  <si>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</si>
  <si>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</si>
  <si>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</si>
  <si>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</si>
  <si>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</si>
  <si>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</si>
  <si>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</si>
  <si>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</si>
  <si>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</si>
  <si>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</si>
  <si>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</si>
  <si>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</si>
  <si>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</si>
  <si>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</si>
  <si>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</si>
  <si>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</si>
  <si>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</si>
  <si>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</si>
  <si>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</si>
  <si>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</si>
  <si>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</si>
  <si>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</si>
  <si>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</si>
  <si>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</si>
  <si>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</si>
  <si>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</si>
  <si>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</si>
  <si>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</si>
  <si>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</si>
  <si>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</si>
  <si>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</si>
  <si>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</si>
  <si>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</si>
  <si>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</si>
  <si>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</si>
  <si>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</si>
  <si>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</si>
  <si>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</si>
  <si>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</si>
  <si>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</si>
  <si>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</si>
  <si>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</si>
  <si>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</si>
  <si>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</si>
  <si>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</si>
  <si>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</si>
  <si>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</si>
  <si>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</si>
  <si>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</si>
  <si>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</si>
  <si>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</si>
  <si>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</si>
  <si>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</si>
  <si>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</si>
  <si>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</si>
  <si>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</si>
  <si>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</si>
  <si>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</si>
  <si>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</si>
  <si>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</si>
  <si>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</si>
  <si>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</si>
  <si>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</si>
  <si>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</si>
  <si>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</si>
  <si>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</si>
  <si>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</si>
  <si>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</si>
  <si>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</si>
  <si>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</si>
  <si>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</si>
  <si>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</si>
  <si>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</si>
  <si>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</si>
  <si>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</si>
  <si>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</si>
  <si>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</si>
  <si>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</si>
  <si>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</si>
  <si>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</si>
  <si>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</si>
  <si>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</si>
  <si>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</si>
  <si>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</si>
  <si>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</si>
  <si>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</si>
  <si>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</si>
  <si>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</si>
  <si>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</si>
  <si>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</si>
  <si>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</si>
  <si>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</si>
  <si>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</si>
  <si>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</si>
  <si>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</si>
  <si>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</si>
  <si>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</si>
  <si>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</si>
  <si>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</si>
  <si>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</si>
  <si>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</si>
  <si>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</si>
  <si>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</si>
  <si>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</si>
  <si>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</si>
  <si>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</si>
  <si>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</si>
  <si>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</si>
  <si>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</si>
  <si>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</si>
  <si>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</si>
  <si>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</si>
  <si>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</si>
  <si>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</si>
  <si>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</si>
  <si>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</si>
  <si>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</si>
  <si>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</si>
  <si>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</si>
  <si>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</si>
  <si>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</si>
  <si>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</si>
  <si>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</si>
  <si>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</si>
  <si>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</si>
  <si>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</si>
  <si>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</si>
  <si>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</si>
  <si>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</si>
  <si>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</si>
  <si>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</si>
  <si>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</si>
  <si>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</si>
  <si>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</si>
  <si>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</si>
  <si>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</si>
  <si>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</si>
  <si>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</si>
  <si>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</si>
  <si>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</si>
  <si>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</si>
  <si>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</si>
  <si>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</si>
  <si>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</si>
  <si>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</si>
  <si>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</si>
  <si>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</si>
  <si>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</si>
  <si>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</si>
  <si>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</si>
  <si>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</si>
  <si>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</si>
  <si>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</si>
  <si>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</si>
  <si>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</si>
  <si>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</si>
  <si>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</si>
  <si>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</si>
  <si>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</si>
  <si>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</si>
  <si>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</si>
  <si>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</si>
  <si>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</si>
  <si>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</si>
  <si>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</si>
  <si>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</si>
  <si>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</si>
  <si>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</si>
  <si>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</si>
  <si>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</si>
  <si>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</si>
  <si>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</si>
  <si>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</si>
  <si>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</si>
  <si>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</si>
  <si>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</si>
  <si>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</si>
  <si>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</si>
  <si>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</si>
  <si>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</si>
  <si>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</si>
  <si>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</si>
  <si>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</si>
  <si>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</si>
  <si>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</si>
  <si>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</si>
  <si>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</si>
  <si>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</si>
  <si>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</si>
  <si>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</si>
  <si>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</si>
  <si>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</si>
  <si>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</si>
  <si>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</si>
  <si>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</si>
  <si>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</si>
  <si>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</si>
  <si>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</si>
  <si>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</si>
  <si>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</si>
  <si>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</si>
  <si>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</si>
  <si>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</si>
  <si>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</si>
  <si>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</si>
  <si>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</si>
  <si>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</si>
  <si>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</si>
  <si>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</si>
  <si>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</si>
  <si>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</si>
  <si>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</si>
  <si>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</si>
  <si>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</si>
  <si>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</si>
  <si>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</si>
  <si>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</si>
  <si>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</si>
  <si>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</si>
  <si>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</si>
  <si>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</si>
  <si>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</si>
  <si>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</si>
  <si>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</si>
  <si>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</si>
  <si>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</si>
  <si>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</si>
  <si>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</si>
  <si>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</si>
  <si>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</si>
  <si>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</si>
  <si>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</si>
  <si>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</si>
  <si>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</si>
  <si>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</si>
  <si>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</si>
  <si>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</si>
  <si>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</si>
  <si>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</si>
  <si>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</si>
  <si>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</si>
  <si>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</si>
  <si>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</si>
  <si>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</si>
  <si>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</si>
  <si>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</si>
  <si>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</si>
  <si>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</si>
  <si>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</si>
  <si>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</si>
  <si>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</si>
  <si>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</si>
  <si>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</si>
  <si>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</si>
  <si>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</si>
  <si>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</si>
  <si>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</si>
  <si>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</si>
  <si>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</si>
  <si>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</si>
  <si>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</si>
  <si>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</si>
  <si>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</si>
  <si>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</si>
  <si>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</si>
  <si>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</si>
  <si>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</si>
  <si>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</si>
  <si>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</si>
  <si>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</si>
  <si>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</si>
  <si>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</si>
  <si>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</si>
  <si>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</si>
  <si>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</si>
  <si>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</si>
  <si>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</si>
  <si>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</si>
  <si>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</si>
  <si>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</si>
  <si>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</si>
  <si>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</si>
  <si>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</si>
  <si>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</si>
  <si>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</si>
  <si>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</si>
  <si>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</si>
  <si>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</si>
  <si>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</si>
  <si>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</si>
  <si>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</si>
  <si>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</si>
  <si>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</si>
  <si>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</si>
  <si>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</si>
  <si>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</si>
  <si>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</si>
  <si>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</si>
  <si>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</si>
  <si>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</si>
  <si>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</si>
  <si>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</si>
  <si>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</si>
  <si>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</si>
  <si>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</si>
  <si>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</si>
  <si>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</si>
  <si>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</si>
  <si>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</si>
  <si>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</si>
  <si>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</si>
  <si>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</si>
  <si>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</si>
  <si>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</si>
  <si>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</si>
  <si>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</si>
  <si>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</si>
  <si>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</si>
  <si>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</si>
  <si>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</si>
  <si>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</si>
  <si>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</si>
  <si>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</si>
  <si>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</si>
  <si>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</si>
  <si>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</si>
  <si>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</si>
  <si>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</si>
  <si>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</si>
  <si>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</si>
  <si>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</si>
  <si>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</si>
  <si>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</si>
  <si>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</si>
  <si>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</si>
  <si>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</si>
  <si>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</si>
  <si>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</si>
  <si>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</si>
  <si>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</si>
  <si>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</si>
  <si>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</si>
  <si>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</si>
  <si>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</si>
  <si>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</si>
  <si>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</si>
  <si>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</si>
  <si>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</si>
  <si>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</si>
  <si>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</si>
  <si>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</si>
  <si>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</si>
  <si>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</si>
  <si>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</si>
  <si>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</si>
  <si>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</si>
  <si>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</si>
  <si>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</si>
  <si>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</si>
  <si>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</si>
  <si>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</si>
  <si>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</si>
  <si>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</si>
  <si>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</si>
  <si>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</si>
  <si>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</si>
  <si>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</si>
  <si>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</si>
  <si>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</si>
  <si>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</si>
  <si>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</si>
  <si>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</si>
  <si>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</si>
  <si>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</si>
  <si>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</si>
  <si>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</si>
  <si>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</si>
  <si>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</si>
  <si>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</si>
  <si>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</si>
  <si>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</si>
  <si>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</si>
  <si>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</si>
  <si>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</si>
  <si>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</si>
  <si>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</si>
  <si>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</si>
  <si>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</si>
  <si>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</si>
  <si>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</si>
  <si>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</si>
  <si>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</si>
  <si>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</si>
  <si>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</si>
  <si>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</si>
  <si>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</si>
  <si>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</si>
  <si>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</si>
  <si>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</si>
  <si>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</si>
  <si>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</si>
  <si>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</si>
  <si>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</si>
  <si>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</si>
  <si>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</si>
  <si>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</si>
  <si>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</si>
  <si>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</si>
  <si>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</si>
  <si>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</si>
  <si>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</si>
  <si>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</si>
  <si>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</si>
  <si>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</si>
  <si>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</si>
  <si>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</si>
  <si>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</si>
  <si>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</si>
  <si>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</si>
  <si>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</si>
  <si>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</si>
  <si>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</si>
  <si>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</si>
  <si>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</si>
  <si>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</si>
  <si>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</si>
  <si>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</si>
  <si>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</si>
  <si>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</si>
  <si>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</si>
  <si>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</si>
  <si>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</si>
  <si>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</si>
  <si>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</si>
  <si>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</si>
  <si>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</si>
  <si>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</si>
  <si>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</si>
  <si>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</si>
  <si>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</si>
  <si>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</si>
  <si>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</si>
  <si>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</si>
  <si>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</si>
  <si>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</si>
  <si>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</si>
  <si>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</si>
  <si>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</si>
  <si>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</si>
  <si>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</si>
  <si>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</si>
  <si>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</si>
  <si>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</si>
  <si>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</si>
  <si>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</si>
  <si>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</si>
  <si>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</si>
  <si>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</si>
  <si>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</si>
  <si>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</si>
  <si>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</si>
  <si>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</si>
  <si>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</si>
  <si>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</si>
  <si>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</si>
  <si>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</si>
  <si>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</si>
  <si>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</si>
  <si>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</si>
  <si>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</si>
  <si>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</si>
  <si>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</si>
  <si>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</si>
  <si>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</si>
  <si>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</si>
  <si>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</si>
  <si>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</si>
  <si>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</si>
  <si>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</si>
  <si>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</si>
  <si>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</si>
  <si>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</si>
  <si>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</si>
  <si>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</si>
  <si>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</si>
  <si>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</si>
  <si>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</si>
  <si>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</si>
  <si>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</si>
  <si>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</si>
  <si>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</si>
  <si>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</si>
  <si>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</si>
  <si>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</si>
  <si>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</si>
  <si>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</si>
  <si>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</si>
  <si>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</si>
  <si>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</si>
  <si>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</si>
  <si>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</si>
  <si>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</si>
  <si>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</si>
  <si>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</si>
  <si>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</si>
  <si>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</si>
  <si>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</si>
  <si>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</si>
  <si>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</si>
  <si>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</si>
  <si>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</si>
  <si>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</si>
  <si>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</si>
  <si>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</si>
  <si>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</si>
  <si>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</si>
  <si>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</si>
  <si>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</si>
  <si>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</si>
  <si>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</si>
  <si>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</si>
  <si>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</si>
  <si>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</si>
  <si>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</si>
  <si>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</si>
  <si>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</si>
  <si>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</si>
  <si>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</si>
  <si>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</si>
  <si>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</si>
  <si>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</si>
  <si>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</si>
  <si>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</si>
  <si>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</si>
  <si>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</si>
  <si>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</si>
  <si>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</si>
  <si>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</si>
  <si>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</si>
  <si>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</si>
  <si>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</si>
  <si>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</si>
  <si>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</si>
  <si>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</si>
  <si>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</si>
  <si>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</si>
  <si>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</si>
  <si>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</si>
  <si>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</si>
  <si>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</si>
  <si>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</si>
  <si>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</si>
  <si>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</si>
  <si>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</si>
  <si>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</si>
  <si>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</si>
  <si>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</si>
  <si>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</si>
  <si>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</si>
  <si>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</si>
  <si>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</si>
  <si>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</si>
  <si>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</si>
  <si>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</si>
  <si>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</si>
  <si>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</si>
  <si>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</si>
  <si>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</si>
  <si>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</si>
  <si>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</si>
  <si>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</si>
  <si>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</si>
  <si>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</si>
  <si>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</si>
  <si>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</si>
  <si>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</si>
  <si>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</si>
  <si>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</si>
  <si>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</si>
  <si>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</si>
  <si>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</si>
  <si>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</si>
  <si>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</si>
  <si>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</si>
  <si>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</si>
  <si>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</si>
  <si>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</si>
  <si>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</si>
  <si>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</si>
  <si>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</si>
  <si>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</si>
  <si>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</si>
  <si>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</si>
  <si>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</si>
  <si>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</si>
  <si>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</si>
  <si>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</si>
  <si>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</si>
  <si>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</si>
  <si>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</si>
  <si>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</si>
  <si>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</si>
  <si>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</si>
  <si>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</si>
  <si>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</si>
  <si>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</si>
  <si>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</si>
  <si>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</si>
  <si>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</si>
  <si>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</si>
  <si>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</si>
  <si>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</si>
  <si>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</si>
  <si>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</si>
  <si>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</si>
  <si>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</si>
  <si>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</si>
  <si>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</si>
  <si>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</si>
  <si>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</si>
  <si>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</si>
  <si>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</si>
  <si>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</si>
  <si>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</si>
  <si>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</si>
  <si>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</si>
  <si>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</si>
  <si>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</si>
  <si>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</si>
  <si>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</si>
  <si>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</si>
  <si>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</si>
  <si>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</si>
  <si>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</si>
  <si>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</si>
  <si>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</si>
  <si>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</si>
  <si>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</si>
  <si>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</si>
  <si>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</si>
  <si>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</si>
  <si>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</si>
  <si>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</si>
  <si>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</si>
  <si>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</si>
  <si>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</si>
  <si>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</si>
  <si>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</si>
  <si>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</si>
  <si>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</si>
  <si>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</si>
  <si>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</si>
  <si>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</si>
  <si>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</si>
  <si>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</si>
  <si>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</si>
  <si>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</si>
  <si>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</si>
  <si>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</si>
  <si>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</si>
  <si>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</si>
  <si>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</si>
  <si>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</si>
  <si>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</si>
  <si>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</si>
  <si>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</si>
  <si>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</si>
  <si>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</si>
  <si>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</si>
  <si>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</si>
  <si>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</si>
  <si>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</si>
  <si>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</si>
  <si>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</si>
  <si>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</si>
  <si>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</si>
  <si>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</si>
  <si>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</si>
  <si>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</si>
  <si>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</si>
  <si>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</si>
  <si>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</si>
  <si>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</si>
  <si>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</si>
  <si>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</si>
  <si>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</si>
  <si>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</si>
  <si>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</si>
  <si>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</si>
  <si>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</si>
  <si>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</si>
  <si>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</si>
  <si>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</si>
  <si>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</si>
  <si>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</si>
  <si>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</si>
  <si>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</si>
  <si>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</si>
  <si>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</si>
  <si>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</si>
  <si>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</si>
  <si>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</si>
  <si>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</si>
  <si>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</si>
  <si>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</si>
  <si>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</si>
  <si>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</si>
  <si>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</si>
  <si>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</si>
  <si>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</si>
  <si>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</si>
  <si>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</si>
  <si>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</si>
  <si>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</si>
  <si>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</si>
  <si>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</si>
  <si>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</si>
  <si>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</si>
  <si>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</si>
  <si>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</si>
  <si>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</si>
  <si>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</si>
  <si>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</si>
  <si>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</si>
  <si>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</si>
  <si>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</si>
  <si>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</si>
  <si>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</si>
  <si>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</si>
  <si>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</si>
  <si>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</si>
  <si>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</si>
  <si>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</si>
  <si>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</si>
  <si>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</si>
  <si>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</si>
  <si>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</si>
  <si>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</si>
  <si>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</si>
  <si>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</si>
  <si>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</si>
  <si>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</si>
  <si>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</si>
  <si>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</si>
  <si>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</si>
  <si>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</si>
  <si>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</si>
  <si>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</si>
  <si>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</si>
  <si>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</si>
  <si>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</si>
  <si>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</si>
  <si>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</si>
  <si>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</si>
  <si>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</si>
  <si>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</si>
  <si>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</si>
  <si>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</si>
  <si>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</si>
  <si>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</si>
  <si>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</si>
  <si>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</si>
  <si>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</si>
  <si>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</si>
  <si>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</si>
  <si>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</si>
  <si>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</si>
  <si>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</si>
  <si>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</si>
  <si>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</si>
  <si>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</si>
  <si>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</si>
  <si>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</si>
  <si>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</si>
  <si>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</si>
  <si>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</si>
  <si>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</si>
  <si>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</si>
  <si>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</si>
  <si>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</si>
  <si>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</si>
  <si>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</si>
  <si>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</si>
  <si>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</si>
  <si>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</si>
  <si>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</si>
  <si>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</si>
  <si>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</si>
  <si>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</si>
  <si>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</si>
  <si>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</si>
  <si>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</si>
  <si>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</si>
  <si>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</si>
  <si>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</si>
  <si>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</si>
  <si>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</si>
  <si>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</si>
  <si>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</si>
  <si>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</si>
  <si>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</si>
  <si>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</si>
  <si>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</si>
  <si>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</si>
  <si>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</si>
  <si>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</si>
  <si>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</si>
  <si>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</si>
  <si>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</si>
  <si>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</si>
  <si>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</si>
  <si>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</si>
  <si>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</si>
  <si>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</si>
  <si>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</si>
  <si>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</si>
  <si>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</si>
  <si>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</si>
  <si>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</si>
  <si>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</si>
  <si>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</si>
  <si>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</si>
  <si>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</si>
  <si>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</si>
  <si>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</si>
  <si>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</si>
  <si>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</si>
  <si>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</si>
  <si>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</si>
  <si>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</si>
  <si>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</si>
  <si>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</si>
  <si>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</si>
  <si>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</si>
  <si>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</si>
  <si>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</si>
  <si>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</si>
  <si>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</si>
  <si>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</si>
  <si>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</si>
  <si>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</si>
  <si>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</si>
  <si>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</si>
  <si>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</si>
  <si>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</si>
  <si>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</si>
  <si>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</si>
  <si>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</si>
  <si>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</si>
  <si>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</si>
  <si>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</si>
  <si>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</si>
  <si>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</si>
  <si>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</si>
  <si>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</si>
  <si>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</si>
  <si>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</si>
  <si>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</si>
  <si>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</si>
  <si>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</si>
  <si>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</si>
  <si>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</si>
  <si>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</si>
  <si>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</si>
  <si>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</si>
  <si>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</si>
  <si>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</si>
  <si>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</si>
  <si>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</si>
  <si>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</si>
  <si>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</si>
  <si>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</si>
  <si>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</si>
  <si>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</si>
  <si>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</si>
  <si>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</si>
  <si>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</si>
  <si>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</si>
  <si>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</si>
  <si>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</si>
  <si>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</si>
  <si>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</si>
  <si>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</si>
  <si>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</si>
  <si>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</si>
  <si>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</si>
  <si>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</si>
  <si>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</si>
  <si>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</si>
  <si>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</si>
  <si>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</si>
  <si>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</si>
  <si>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</si>
  <si>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</si>
  <si>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</si>
  <si>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</si>
  <si>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</si>
  <si>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</si>
  <si>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</si>
  <si>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</si>
  <si>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</si>
  <si>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</si>
  <si>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</si>
  <si>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</si>
  <si>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</si>
  <si>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</si>
  <si>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</si>
  <si>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</si>
  <si>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</si>
  <si>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</si>
  <si>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</si>
  <si>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</si>
  <si>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</si>
  <si>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</si>
  <si>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</si>
  <si>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</si>
  <si>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</si>
  <si>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</si>
  <si>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</si>
  <si>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</si>
  <si>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</si>
  <si>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</si>
  <si>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</si>
  <si>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</si>
  <si>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</si>
  <si>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</si>
  <si>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</si>
  <si>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</si>
  <si>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</si>
  <si>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</si>
  <si>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</si>
  <si>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</si>
  <si>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</si>
  <si>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</si>
  <si>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</si>
  <si>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</si>
  <si>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</si>
  <si>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</si>
  <si>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</si>
  <si>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</si>
  <si>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</si>
  <si>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</si>
  <si>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</si>
  <si>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</si>
  <si>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</si>
  <si>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</si>
  <si>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</si>
  <si>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</si>
  <si>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</si>
  <si>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</si>
  <si>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</si>
  <si>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</si>
  <si>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</si>
  <si>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</si>
  <si>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</si>
  <si>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</si>
  <si>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</si>
  <si>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</si>
  <si>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</si>
  <si>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</si>
  <si>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</si>
  <si>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</si>
  <si>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</si>
  <si>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</si>
  <si>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</si>
  <si>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</si>
  <si>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</si>
  <si>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</si>
  <si>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</si>
  <si>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</si>
  <si>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</si>
  <si>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</si>
  <si>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</si>
  <si>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</si>
  <si>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</si>
  <si>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</si>
  <si>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</si>
  <si>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</si>
  <si>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</si>
  <si>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</si>
  <si>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</si>
  <si>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</si>
  <si>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</si>
  <si>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</si>
  <si>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</si>
  <si>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</si>
  <si>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</si>
  <si>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</si>
  <si>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</si>
  <si>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</si>
  <si>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</si>
  <si>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</si>
  <si>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</si>
  <si>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</si>
  <si>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</si>
  <si>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</si>
  <si>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</si>
  <si>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</si>
  <si>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</si>
  <si>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</si>
  <si>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</si>
  <si>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</si>
  <si>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</si>
  <si>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</si>
  <si>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</si>
  <si>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</si>
  <si>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</si>
  <si>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</si>
  <si>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</si>
  <si>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</si>
  <si>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</si>
  <si>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</si>
  <si>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</si>
  <si>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</si>
  <si>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</si>
  <si>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</si>
  <si>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</si>
  <si>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</si>
  <si>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</si>
  <si>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</si>
  <si>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</si>
  <si>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</si>
  <si>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</si>
  <si>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</si>
  <si>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</si>
  <si>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</si>
  <si>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</si>
  <si>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</si>
  <si>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</si>
  <si>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</si>
  <si>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</si>
  <si>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</si>
  <si>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</si>
  <si>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</si>
  <si>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</si>
  <si>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</si>
  <si>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</si>
  <si>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</si>
  <si>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</si>
  <si>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</si>
  <si>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</si>
  <si>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</si>
  <si>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</si>
  <si>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</si>
  <si>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</si>
  <si>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</si>
  <si>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</si>
  <si>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</si>
  <si>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</si>
  <si>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</si>
  <si>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</si>
  <si>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</si>
  <si>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</si>
  <si>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</si>
  <si>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</si>
  <si>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</si>
  <si>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</si>
  <si>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</si>
  <si>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</si>
  <si>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</si>
  <si>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</si>
  <si>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</si>
  <si>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</si>
  <si>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</si>
  <si>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</si>
  <si>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</si>
  <si>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</si>
  <si>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</si>
  <si>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</si>
  <si>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</si>
  <si>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</si>
  <si>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</si>
  <si>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</si>
  <si>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</si>
  <si>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</si>
  <si>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</si>
  <si>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</si>
  <si>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</si>
  <si>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</si>
  <si>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</si>
  <si>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</si>
  <si>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</si>
  <si>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</si>
  <si>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</si>
  <si>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</si>
  <si>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</si>
  <si>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</si>
  <si>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</si>
  <si>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</si>
  <si>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</si>
  <si>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</si>
  <si>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</si>
  <si>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</si>
  <si>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</si>
  <si>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</si>
  <si>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</si>
  <si>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</si>
  <si>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</si>
  <si>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</si>
  <si>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</si>
  <si>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</si>
  <si>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</si>
  <si>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</si>
  <si>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</si>
  <si>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</si>
  <si>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</si>
  <si>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</si>
  <si>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</si>
  <si>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</si>
  <si>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</si>
  <si>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</si>
  <si>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</si>
  <si>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</si>
  <si>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</si>
  <si>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</si>
  <si>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</si>
  <si>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</si>
  <si>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</si>
  <si>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</si>
  <si>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</si>
  <si>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</si>
  <si>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</si>
  <si>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</si>
  <si>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</si>
  <si>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</si>
  <si>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</si>
  <si>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</si>
  <si>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</si>
  <si>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</si>
  <si>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</si>
  <si>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</si>
  <si>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</si>
  <si>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</si>
  <si>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</si>
  <si>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</si>
  <si>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</si>
  <si>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</si>
  <si>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</si>
  <si>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</si>
  <si>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</si>
  <si>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</si>
  <si>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</si>
  <si>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</si>
  <si>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</si>
  <si>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</si>
  <si>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</si>
  <si>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</si>
  <si>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</si>
  <si>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</si>
  <si>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</si>
  <si>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</si>
  <si>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</si>
  <si>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</si>
  <si>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</si>
  <si>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</si>
  <si>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</si>
  <si>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</si>
  <si>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</si>
  <si>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</si>
  <si>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</si>
  <si>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</si>
  <si>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</si>
  <si>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</si>
  <si>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</si>
  <si>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</si>
  <si>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</si>
  <si>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</si>
  <si>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</si>
  <si>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</si>
  <si>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</si>
  <si>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</si>
  <si>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</si>
  <si>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</si>
  <si>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</si>
  <si>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</si>
  <si>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</si>
  <si>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</si>
  <si>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</si>
  <si>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</si>
  <si>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</si>
  <si>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</si>
  <si>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</si>
  <si>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</si>
  <si>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</si>
  <si>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</si>
  <si>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</si>
  <si>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</si>
  <si>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</si>
  <si>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</si>
  <si>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</si>
  <si>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</si>
  <si>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</si>
  <si>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</si>
  <si>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</si>
  <si>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</si>
  <si>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</si>
  <si>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</si>
  <si>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</si>
  <si>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</si>
  <si>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</si>
  <si>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</si>
  <si>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</si>
  <si>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</si>
  <si>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</si>
  <si>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</si>
  <si>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</si>
  <si>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</si>
  <si>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</si>
  <si>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</si>
  <si>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</si>
  <si>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</si>
  <si>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</si>
  <si>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</si>
  <si>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</si>
  <si>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</si>
  <si>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</si>
  <si>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</si>
  <si>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</si>
  <si>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</si>
  <si>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</si>
  <si>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</si>
  <si>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</si>
  <si>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</si>
  <si>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</si>
  <si>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</si>
  <si>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</si>
  <si>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</si>
  <si>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</si>
  <si>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</si>
  <si>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</si>
  <si>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</si>
  <si>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</si>
  <si>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</si>
  <si>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</si>
  <si>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</si>
  <si>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</si>
  <si>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</si>
  <si>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</si>
  <si>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</si>
  <si>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</si>
  <si>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</si>
  <si>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</si>
  <si>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</si>
  <si>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</si>
  <si>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</si>
  <si>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</si>
  <si>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</si>
  <si>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</si>
  <si>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</si>
  <si>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</si>
  <si>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</si>
  <si>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</si>
  <si>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</si>
  <si>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</si>
  <si>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</si>
  <si>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</si>
  <si>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</si>
  <si>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</si>
  <si>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</si>
  <si>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</si>
  <si>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</si>
  <si>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</si>
  <si>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</si>
  <si>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</si>
  <si>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</si>
  <si>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</si>
  <si>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</si>
  <si>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</si>
  <si>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</si>
  <si>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</si>
  <si>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</si>
  <si>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</si>
  <si>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</si>
  <si>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</si>
  <si>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</si>
  <si>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</si>
  <si>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</si>
  <si>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</si>
  <si>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</si>
  <si>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</si>
  <si>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</si>
  <si>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</si>
  <si>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</si>
  <si>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</si>
  <si>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</si>
  <si>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</si>
  <si>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</si>
  <si>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</si>
  <si>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</si>
  <si>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</si>
  <si>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</si>
  <si>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</si>
  <si>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</si>
  <si>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</si>
  <si>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</si>
  <si>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</si>
  <si>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</si>
  <si>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</si>
  <si>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</si>
  <si>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</si>
  <si>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</si>
  <si>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</si>
  <si>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</si>
  <si>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</si>
  <si>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</si>
  <si>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</si>
  <si>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</si>
  <si>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</si>
  <si>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</si>
  <si>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</si>
  <si>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</si>
  <si>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</si>
  <si>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</si>
  <si>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</si>
  <si>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</si>
  <si>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</si>
  <si>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</si>
  <si>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</si>
  <si>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</si>
  <si>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</si>
  <si>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</si>
  <si>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</si>
  <si>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</si>
  <si>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</si>
  <si>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</si>
  <si>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</si>
  <si>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</si>
  <si>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</si>
  <si>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</si>
  <si>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</si>
  <si>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</si>
  <si>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</si>
  <si>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</si>
  <si>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</si>
  <si>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</si>
  <si>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</si>
  <si>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</si>
  <si>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</si>
  <si>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</si>
  <si>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</si>
  <si>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</si>
  <si>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</si>
  <si>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</si>
  <si>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</si>
  <si>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</si>
  <si>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</si>
  <si>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</si>
  <si>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</si>
  <si>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</si>
  <si>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</si>
  <si>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</si>
  <si>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</si>
  <si>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</si>
  <si>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</si>
  <si>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</si>
  <si>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</si>
  <si>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</si>
  <si>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</si>
  <si>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</si>
  <si>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</si>
  <si>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</si>
  <si>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</si>
  <si>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</si>
  <si>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</si>
  <si>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</si>
  <si>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</si>
  <si>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</si>
  <si>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</si>
  <si>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</si>
  <si>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</si>
  <si>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</si>
  <si>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</si>
  <si>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</si>
  <si>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</si>
  <si>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</si>
  <si>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</si>
  <si>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</si>
  <si>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</si>
  <si>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</si>
  <si>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</si>
  <si>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</si>
  <si>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</si>
  <si>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</si>
  <si>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</si>
  <si>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</si>
  <si>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</si>
  <si>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</si>
  <si>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</si>
  <si>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</si>
  <si>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</si>
  <si>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</si>
  <si>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</si>
  <si>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</si>
  <si>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</si>
  <si>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</si>
  <si>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</si>
  <si>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</si>
  <si>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</si>
  <si>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</si>
  <si>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</si>
  <si>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</si>
  <si>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</si>
  <si>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</si>
  <si>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</si>
  <si>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</si>
  <si>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</si>
  <si>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</si>
  <si>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</si>
  <si>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</si>
  <si>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</si>
  <si>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</si>
  <si>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</si>
  <si>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</si>
  <si>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</si>
  <si>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</si>
  <si>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</si>
  <si>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</si>
  <si>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</si>
  <si>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</si>
  <si>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</si>
  <si>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</si>
  <si>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</si>
  <si>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</si>
  <si>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</si>
  <si>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</si>
  <si>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</si>
  <si>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</si>
  <si>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</si>
  <si>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</si>
  <si>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</si>
  <si>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</si>
  <si>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</si>
  <si>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</si>
  <si>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</si>
  <si>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</si>
  <si>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</si>
  <si>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</si>
  <si>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</si>
  <si>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</si>
  <si>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</si>
  <si>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</si>
  <si>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</si>
  <si>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</si>
  <si>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</si>
  <si>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</si>
  <si>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</si>
  <si>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</si>
  <si>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</si>
  <si>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</si>
  <si>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</si>
  <si>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</si>
  <si>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</si>
  <si>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</si>
  <si>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</si>
  <si>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</si>
  <si>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</si>
  <si>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</si>
  <si>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</si>
  <si>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</si>
  <si>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</si>
  <si>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</si>
  <si>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</si>
  <si>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</si>
  <si>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</si>
  <si>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</si>
  <si>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</si>
  <si>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</si>
  <si>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</si>
  <si>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</si>
  <si>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</si>
  <si>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</si>
  <si>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</si>
  <si>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</si>
  <si>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</si>
  <si>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</si>
  <si>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</si>
  <si>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</si>
  <si>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</si>
  <si>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</si>
  <si>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</si>
  <si>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</si>
  <si>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</si>
  <si>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</si>
  <si>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</si>
  <si>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</si>
  <si>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</si>
  <si>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</si>
  <si>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</si>
  <si>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</si>
  <si>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</si>
  <si>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</si>
  <si>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</si>
  <si>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</si>
  <si>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</si>
  <si>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</si>
  <si>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</si>
  <si>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</si>
  <si>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</si>
  <si>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</si>
  <si>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</si>
  <si>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</si>
  <si>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</si>
  <si>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</si>
  <si>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</si>
  <si>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</si>
  <si>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</si>
  <si>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</si>
  <si>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</si>
  <si>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</si>
  <si>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</si>
  <si>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</si>
  <si>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</si>
  <si>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</si>
  <si>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</si>
  <si>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</si>
  <si>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</si>
  <si>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</si>
  <si>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</si>
  <si>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</si>
  <si>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</si>
  <si>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</si>
  <si>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</si>
  <si>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</si>
  <si>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</si>
  <si>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</si>
  <si>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</si>
  <si>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</si>
  <si>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</si>
  <si>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</si>
  <si>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</si>
  <si>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</si>
  <si>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</si>
  <si>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</si>
  <si>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</si>
  <si>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</si>
  <si>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</si>
  <si>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</si>
  <si>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</si>
  <si>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</si>
  <si>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</si>
  <si>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</si>
  <si>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</si>
  <si>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</si>
  <si>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</si>
  <si>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</si>
  <si>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</si>
  <si>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</si>
  <si>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</si>
  <si>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</si>
  <si>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</si>
  <si>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</si>
  <si>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</si>
  <si>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</si>
  <si>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</si>
  <si>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</si>
  <si>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</si>
  <si>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</si>
  <si>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</si>
  <si>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</si>
  <si>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</si>
  <si>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</si>
  <si>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</si>
  <si>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</si>
  <si>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</si>
  <si>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</si>
  <si>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</si>
  <si>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</si>
  <si>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</si>
  <si>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</si>
  <si>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</si>
  <si>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</si>
  <si>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</si>
  <si>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</si>
  <si>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</si>
  <si>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</si>
  <si>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</si>
  <si>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</si>
  <si>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</si>
  <si>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</si>
  <si>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</si>
  <si>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</si>
  <si>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</si>
  <si>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</si>
  <si>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</si>
  <si>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</si>
  <si>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</si>
  <si>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</si>
  <si>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</si>
  <si>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</si>
  <si>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</si>
  <si>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</si>
  <si>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</si>
  <si>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</si>
  <si>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</si>
  <si>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</si>
  <si>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</si>
  <si>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</si>
  <si>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</si>
  <si>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</si>
  <si>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</si>
  <si>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</si>
  <si>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</si>
  <si>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</si>
  <si>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</si>
  <si>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</si>
  <si>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</si>
  <si>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</si>
  <si>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</si>
  <si>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</si>
  <si>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</si>
  <si>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</si>
  <si>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</si>
  <si>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</si>
  <si>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</si>
  <si>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</si>
  <si>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</si>
  <si>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</si>
  <si>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</si>
  <si>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</si>
  <si>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</si>
  <si>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</si>
  <si>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</si>
  <si>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</si>
  <si>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</si>
  <si>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</si>
  <si>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</si>
  <si>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</si>
  <si>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</si>
  <si>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</si>
  <si>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</si>
  <si>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</si>
  <si>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</si>
  <si>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</si>
  <si>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</si>
  <si>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</si>
  <si>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</si>
  <si>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</si>
  <si>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</si>
  <si>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</si>
  <si>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</si>
  <si>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</si>
  <si>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</si>
  <si>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</si>
  <si>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</si>
  <si>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</si>
  <si>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</si>
  <si>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</si>
  <si>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</si>
  <si>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</si>
  <si>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</si>
  <si>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</si>
  <si>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</si>
  <si>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</si>
  <si>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</si>
  <si>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</si>
  <si>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</si>
  <si>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</si>
  <si>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</si>
  <si>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</si>
  <si>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</si>
  <si>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</si>
  <si>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</si>
  <si>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</si>
  <si>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</si>
  <si>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</si>
  <si>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</si>
  <si>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</si>
  <si>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</si>
  <si>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</si>
  <si>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</si>
  <si>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</si>
  <si>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</si>
  <si>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</si>
  <si>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</si>
  <si>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</si>
  <si>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</si>
  <si>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</si>
  <si>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</si>
  <si>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</si>
  <si>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</si>
  <si>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</si>
  <si>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</si>
  <si>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</si>
  <si>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</si>
  <si>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</si>
  <si>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</si>
  <si>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</si>
  <si>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</si>
  <si>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</si>
  <si>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</si>
  <si>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</si>
  <si>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</si>
  <si>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</si>
  <si>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</si>
  <si>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</si>
  <si>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</si>
  <si>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</si>
  <si>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</si>
  <si>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</si>
  <si>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</si>
  <si>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</si>
  <si>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</si>
  <si>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</si>
  <si>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</si>
  <si>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</si>
  <si>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</si>
  <si>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</si>
  <si>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</si>
  <si>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</si>
  <si>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</si>
  <si>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</si>
  <si>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</si>
  <si>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</si>
  <si>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</si>
  <si>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</si>
  <si>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</si>
  <si>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</si>
  <si>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</si>
  <si>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</si>
  <si>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</si>
  <si>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</si>
  <si>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</si>
  <si>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</si>
  <si>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</si>
  <si>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</si>
  <si>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</si>
  <si>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</si>
  <si>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</si>
  <si>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</si>
  <si>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</si>
  <si>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</si>
  <si>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</si>
  <si>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</si>
  <si>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</si>
  <si>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</si>
  <si>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</si>
  <si>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</si>
  <si>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</si>
  <si>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</si>
  <si>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</si>
  <si>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</si>
  <si>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</si>
  <si>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</si>
  <si>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</si>
  <si>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</si>
  <si>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</si>
  <si>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</si>
  <si>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</si>
  <si>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</si>
  <si>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</si>
  <si>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</si>
  <si>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</si>
  <si>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</si>
  <si>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</si>
  <si>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</si>
  <si>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</si>
  <si>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</si>
  <si>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</si>
  <si>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</si>
  <si>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</si>
  <si>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</si>
  <si>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</si>
  <si>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</si>
  <si>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</si>
  <si>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</si>
  <si>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</si>
  <si>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</si>
  <si>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</si>
  <si>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</si>
  <si>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</si>
  <si>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</si>
  <si>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</si>
  <si>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</si>
  <si>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</si>
  <si>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</si>
  <si>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</si>
  <si>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</si>
  <si>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</si>
  <si>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</si>
  <si>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</si>
  <si>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</si>
  <si>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</si>
  <si>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</si>
  <si>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</si>
  <si>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</si>
  <si>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</si>
  <si>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</si>
  <si>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</si>
  <si>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</si>
  <si>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</si>
  <si>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</si>
  <si>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</si>
  <si>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</si>
  <si>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</si>
  <si>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</si>
  <si>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</si>
  <si>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</si>
  <si>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</si>
  <si>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</si>
  <si>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</si>
  <si>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</si>
  <si>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</si>
  <si>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</si>
  <si>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</si>
  <si>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</si>
  <si>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</si>
  <si>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</si>
  <si>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</si>
  <si>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</si>
  <si>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</si>
  <si>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</si>
  <si>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</si>
  <si>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</si>
  <si>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</si>
  <si>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</si>
  <si>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</si>
  <si>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</si>
  <si>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</si>
  <si>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</si>
  <si>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</si>
  <si>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</si>
  <si>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</si>
  <si>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</si>
  <si>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</si>
  <si>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</si>
  <si>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</si>
  <si>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</si>
  <si>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</si>
  <si>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</si>
  <si>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</si>
  <si>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</si>
  <si>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</si>
  <si>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</si>
  <si>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</si>
  <si>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</si>
  <si>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</si>
  <si>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</si>
  <si>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</si>
  <si>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</si>
  <si>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</si>
  <si>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</si>
  <si>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</si>
  <si>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</si>
  <si>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</si>
  <si>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</si>
  <si>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</si>
  <si>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</si>
  <si>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</si>
  <si>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</si>
  <si>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</si>
  <si>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</si>
  <si>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</si>
  <si>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</si>
  <si>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</si>
  <si>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</si>
  <si>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</si>
  <si>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</si>
  <si>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</si>
  <si>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</si>
  <si>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</si>
  <si>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</si>
  <si>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</si>
  <si>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</si>
  <si>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</si>
  <si>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</si>
  <si>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</si>
  <si>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</si>
  <si>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</si>
  <si>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</si>
  <si>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</si>
  <si>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</si>
  <si>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</si>
  <si>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</si>
  <si>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</si>
  <si>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</si>
  <si>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</si>
  <si>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</si>
  <si>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</si>
  <si>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</si>
  <si>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</si>
  <si>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</si>
  <si>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</si>
  <si>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</si>
  <si>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</si>
  <si>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</si>
  <si>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</si>
  <si>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</si>
  <si>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</si>
  <si>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</si>
  <si>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</si>
  <si>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</si>
  <si>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</si>
  <si>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</si>
  <si>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</si>
  <si>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</si>
  <si>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</si>
  <si>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</si>
  <si>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</si>
  <si>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</si>
  <si>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</si>
  <si>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</si>
  <si>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</si>
  <si>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</si>
  <si>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</si>
  <si>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</si>
  <si>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</si>
  <si>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</si>
  <si>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</si>
  <si>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</si>
  <si>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</si>
  <si>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</si>
  <si>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</si>
  <si>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</si>
  <si>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</si>
  <si>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</si>
  <si>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</si>
  <si>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</si>
  <si>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</si>
  <si>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</si>
  <si>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</si>
  <si>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</si>
  <si>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</si>
  <si>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</si>
  <si>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</si>
  <si>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</si>
  <si>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</si>
  <si>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</si>
  <si>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</si>
  <si>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</si>
  <si>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</si>
  <si>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</si>
  <si>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</si>
  <si>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</si>
  <si>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</si>
  <si>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</si>
  <si>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</si>
  <si>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</si>
  <si>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</si>
  <si>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</si>
  <si>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</si>
  <si>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</si>
  <si>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</si>
  <si>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</si>
  <si>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</si>
  <si>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</si>
  <si>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</si>
  <si>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</si>
  <si>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</si>
  <si>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</si>
  <si>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</si>
  <si>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</si>
  <si>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</si>
  <si>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</si>
  <si>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</si>
  <si>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</si>
  <si>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</si>
  <si>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</si>
  <si>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</si>
  <si>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</si>
  <si>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</si>
  <si>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</si>
  <si>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</si>
  <si>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</si>
  <si>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</si>
  <si>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</si>
  <si>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</si>
  <si>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</si>
  <si>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</si>
  <si>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</si>
  <si>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</si>
  <si>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</si>
  <si>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</si>
  <si>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</si>
  <si>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</si>
  <si>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</si>
  <si>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</si>
  <si>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</si>
  <si>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</si>
  <si>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</si>
  <si>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</si>
  <si>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</si>
  <si>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</si>
  <si>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</si>
  <si>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</si>
  <si>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</si>
  <si>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</si>
  <si>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</si>
  <si>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</si>
  <si>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</si>
  <si>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</si>
  <si>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</si>
  <si>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</si>
  <si>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</si>
  <si>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</si>
  <si>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</si>
  <si>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</si>
  <si>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</si>
  <si>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</si>
  <si>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</si>
  <si>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</si>
  <si>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</si>
  <si>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</si>
  <si>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</si>
  <si>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</si>
  <si>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</si>
  <si>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</si>
  <si>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</si>
  <si>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</si>
  <si>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</si>
  <si>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</si>
  <si>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</si>
  <si>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</si>
  <si>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</si>
  <si>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</si>
  <si>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</si>
  <si>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</si>
  <si>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</si>
  <si>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</si>
  <si>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</si>
  <si>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</si>
  <si>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</si>
  <si>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</si>
  <si>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</si>
  <si>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</si>
  <si>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</si>
  <si>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</si>
  <si>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</si>
  <si>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</si>
  <si>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</si>
  <si>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</si>
  <si>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</si>
  <si>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</si>
  <si>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</si>
  <si>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</si>
  <si>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</si>
  <si>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</si>
  <si>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</si>
  <si>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</si>
  <si>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</si>
  <si>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</si>
  <si>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</si>
  <si>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</si>
  <si>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</si>
  <si>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</si>
  <si>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</si>
  <si>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</si>
  <si>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</si>
  <si>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</si>
  <si>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</si>
  <si>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</si>
  <si>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</si>
  <si>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</si>
  <si>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</si>
  <si>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</si>
  <si>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</si>
  <si>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</si>
  <si>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</si>
  <si>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</si>
  <si>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</si>
  <si>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</si>
  <si>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</si>
  <si>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</si>
  <si>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</si>
  <si>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</si>
  <si>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</si>
  <si>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</si>
  <si>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</si>
  <si>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</si>
  <si>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</si>
  <si>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</si>
  <si>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</si>
  <si>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</si>
  <si>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</si>
  <si>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</si>
  <si>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</si>
  <si>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</si>
  <si>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</si>
  <si>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</si>
  <si>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</si>
  <si>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</si>
  <si>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</si>
  <si>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</si>
  <si>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</si>
  <si>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</si>
  <si>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</si>
  <si>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</si>
  <si>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</si>
  <si>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</si>
  <si>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</si>
  <si>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</si>
  <si>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</si>
  <si>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</si>
  <si>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</si>
  <si>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</si>
  <si>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</si>
  <si>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</si>
  <si>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</si>
  <si>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</si>
  <si>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</si>
  <si>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</si>
  <si>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</si>
  <si>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</si>
  <si>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</si>
  <si>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</si>
  <si>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</si>
  <si>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</si>
  <si>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</si>
  <si>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</si>
  <si>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</si>
  <si>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</si>
  <si>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</si>
  <si>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</si>
  <si>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</si>
  <si>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</si>
  <si>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</si>
  <si>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</si>
  <si>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</si>
  <si>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</si>
  <si>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</si>
  <si>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</si>
  <si>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</si>
  <si>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</si>
  <si>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</si>
  <si>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</si>
  <si>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</si>
  <si>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</si>
  <si>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</si>
  <si>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</si>
  <si>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</si>
  <si>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</si>
  <si>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</si>
  <si>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</si>
  <si>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</si>
  <si>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</si>
  <si>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</si>
  <si>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</si>
  <si>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</si>
  <si>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</si>
  <si>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</si>
  <si>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</si>
  <si>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</si>
  <si>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</si>
  <si>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</si>
  <si>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</si>
  <si>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</si>
  <si>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</si>
  <si>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</si>
  <si>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</si>
  <si>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</si>
  <si>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</si>
  <si>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</si>
  <si>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</si>
  <si>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</si>
  <si>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</si>
  <si>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</si>
  <si>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</si>
  <si>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</si>
  <si>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</si>
  <si>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</si>
  <si>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</si>
  <si>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</si>
  <si>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</si>
  <si>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</si>
  <si>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</si>
  <si>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</si>
  <si>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</si>
  <si>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</si>
  <si>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</si>
  <si>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</si>
  <si>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</si>
  <si>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</si>
  <si>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</si>
  <si>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</si>
  <si>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</si>
  <si>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</si>
  <si>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</si>
  <si>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</si>
  <si>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</si>
  <si>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</si>
  <si>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</si>
  <si>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</si>
  <si>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</si>
  <si>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</si>
  <si>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</si>
  <si>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</si>
  <si>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</si>
  <si>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</si>
  <si>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</si>
  <si>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</si>
  <si>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</si>
  <si>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</si>
  <si>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</si>
  <si>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</si>
  <si>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</si>
  <si>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</si>
  <si>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</si>
  <si>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</si>
  <si>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</si>
  <si>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</si>
  <si>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</si>
  <si>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</si>
  <si>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</si>
  <si>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</si>
  <si>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</si>
  <si>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</si>
  <si>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</si>
  <si>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</si>
  <si>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</si>
  <si>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</si>
  <si>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</si>
  <si>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</si>
  <si>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</si>
  <si>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</si>
  <si>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</si>
  <si>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</si>
  <si>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</si>
  <si>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</si>
  <si>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</si>
  <si>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</si>
  <si>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</si>
  <si>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</si>
  <si>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</si>
  <si>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</si>
  <si>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</si>
  <si>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</si>
  <si>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</si>
  <si>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</si>
  <si>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</si>
  <si>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</si>
  <si>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</si>
  <si>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</si>
  <si>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</si>
  <si>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</si>
  <si>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</si>
  <si>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</si>
  <si>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</si>
  <si>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</si>
  <si>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</si>
  <si>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</si>
  <si>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</si>
  <si>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</si>
  <si>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</si>
  <si>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</si>
  <si>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</si>
  <si>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</si>
  <si>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</si>
  <si>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</si>
  <si>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</si>
  <si>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</si>
  <si>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</si>
  <si>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</si>
  <si>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</si>
  <si>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</si>
  <si>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</si>
  <si>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</si>
  <si>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</si>
  <si>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</si>
  <si>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</si>
  <si>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</si>
  <si>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</si>
  <si>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</si>
  <si>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</si>
  <si>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</si>
  <si>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</si>
  <si>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</si>
  <si>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</si>
  <si>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</si>
  <si>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</si>
  <si>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</si>
  <si>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</si>
  <si>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</si>
  <si>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</si>
  <si>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</si>
  <si>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</si>
  <si>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</si>
  <si>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</si>
  <si>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</si>
  <si>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</si>
  <si>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</si>
  <si>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</si>
  <si>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</si>
  <si>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</si>
  <si>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</si>
  <si>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</si>
  <si>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</si>
  <si>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</si>
  <si>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</si>
  <si>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</si>
  <si>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</si>
  <si>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</si>
  <si>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</si>
  <si>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</si>
  <si>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</si>
  <si>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</si>
  <si>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</si>
  <si>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</si>
  <si>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</si>
  <si>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</si>
  <si>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</si>
  <si>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</si>
  <si>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</si>
  <si>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</si>
  <si>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</si>
  <si>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</si>
  <si>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</si>
  <si>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</si>
  <si>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</si>
  <si>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</si>
  <si>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</si>
  <si>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</si>
  <si>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</si>
  <si>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</si>
  <si>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</si>
  <si>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</si>
  <si>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</si>
  <si>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</si>
  <si>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</si>
  <si>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</si>
  <si>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</si>
  <si>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</si>
  <si>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</si>
  <si>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</si>
  <si>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</si>
  <si>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</si>
  <si>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</si>
  <si>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</si>
  <si>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</si>
  <si>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</si>
  <si>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</si>
  <si>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</si>
  <si>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</si>
  <si>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</si>
  <si>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</si>
  <si>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</si>
  <si>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</si>
  <si>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</si>
  <si>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</si>
  <si>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</si>
  <si>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</si>
  <si>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</si>
  <si>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</si>
  <si>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</si>
  <si>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</si>
  <si>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</si>
  <si>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</si>
  <si>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</si>
  <si>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</si>
  <si>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</si>
  <si>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</si>
  <si>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</si>
  <si>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</si>
  <si>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</si>
  <si>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</si>
  <si>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</si>
  <si>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</si>
  <si>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</si>
  <si>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</si>
  <si>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</si>
  <si>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</si>
  <si>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</si>
  <si>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</si>
  <si>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</si>
  <si>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</si>
  <si>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</si>
  <si>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</si>
  <si>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</si>
  <si>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</si>
  <si>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</si>
  <si>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</si>
  <si>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</si>
  <si>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</si>
  <si>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</si>
  <si>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</si>
  <si>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</si>
  <si>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</si>
  <si>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</si>
  <si>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</si>
  <si>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</si>
  <si>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</si>
  <si>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</si>
  <si>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</si>
  <si>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</si>
  <si>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</si>
  <si>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</si>
  <si>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</si>
  <si>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</si>
  <si>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</si>
  <si>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</si>
  <si>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</si>
  <si>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</si>
  <si>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</si>
  <si>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</si>
  <si>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</si>
  <si>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</si>
  <si>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</si>
  <si>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</si>
  <si>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</si>
  <si>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</si>
  <si>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</si>
  <si>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</si>
  <si>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</si>
  <si>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</si>
  <si>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</si>
  <si>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</si>
  <si>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</si>
  <si>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</si>
  <si>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</si>
  <si>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</si>
  <si>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</si>
  <si>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</si>
  <si>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</si>
  <si>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</si>
  <si>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</si>
  <si>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</si>
  <si>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</si>
  <si>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</si>
  <si>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</si>
  <si>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</si>
  <si>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</si>
  <si>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</si>
  <si>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</si>
  <si>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</si>
  <si>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</si>
  <si>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</si>
  <si>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</si>
  <si>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</si>
  <si>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</si>
  <si>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</si>
  <si>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</si>
  <si>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</si>
  <si>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</si>
  <si>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</si>
  <si>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</si>
  <si>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</si>
  <si>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</si>
  <si>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</si>
  <si>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</si>
  <si>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</si>
  <si>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</si>
  <si>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</si>
  <si>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</si>
  <si>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</si>
  <si>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</si>
  <si>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</si>
  <si>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</si>
  <si>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</si>
  <si>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</si>
  <si>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</si>
  <si>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</si>
  <si>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</si>
  <si>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</si>
  <si>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</si>
  <si>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</si>
  <si>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</si>
  <si>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</si>
  <si>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</si>
  <si>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</si>
  <si>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</si>
  <si>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</si>
  <si>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</si>
  <si>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</si>
  <si>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</si>
  <si>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</si>
  <si>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</si>
  <si>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</si>
  <si>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</si>
  <si>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</si>
  <si>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</si>
  <si>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</si>
  <si>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</si>
  <si>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</si>
  <si>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</si>
  <si>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</si>
  <si>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</si>
  <si>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</si>
  <si>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</si>
  <si>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</si>
  <si>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</si>
  <si>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</si>
  <si>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</si>
  <si>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</si>
  <si>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</si>
  <si>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</si>
  <si>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</si>
  <si>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</si>
  <si>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</si>
  <si>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</si>
  <si>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</si>
  <si>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</si>
  <si>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</si>
  <si>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</si>
  <si>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</si>
  <si>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</si>
  <si>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</si>
  <si>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</si>
  <si>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</si>
  <si>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</si>
  <si>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</si>
  <si>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</si>
  <si>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</si>
  <si>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</si>
  <si>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</si>
  <si>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</si>
  <si>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</si>
  <si>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</si>
  <si>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</si>
  <si>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</si>
  <si>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</si>
  <si>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</si>
  <si>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</si>
  <si>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</si>
  <si>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</si>
  <si>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</si>
  <si>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</si>
  <si>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</si>
  <si>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</si>
  <si>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</si>
  <si>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</si>
  <si>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</si>
  <si>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</si>
  <si>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</si>
  <si>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</si>
  <si>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</si>
  <si>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</si>
  <si>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</si>
  <si>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</si>
  <si>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</si>
  <si>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</si>
  <si>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</si>
  <si>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</si>
  <si>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</si>
  <si>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</si>
  <si>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</si>
  <si>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</si>
  <si>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</si>
  <si>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</si>
  <si>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</si>
  <si>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</si>
  <si>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</si>
  <si>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</si>
  <si>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</si>
  <si>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</si>
  <si>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</si>
  <si>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</si>
  <si>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</si>
  <si>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</si>
  <si>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</si>
  <si>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</si>
  <si>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</si>
  <si>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</si>
  <si>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</si>
  <si>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</si>
  <si>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</si>
  <si>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</si>
  <si>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</si>
  <si>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</si>
  <si>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</si>
  <si>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</si>
  <si>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</si>
  <si>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</si>
  <si>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</si>
  <si>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</si>
  <si>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</si>
  <si>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</si>
  <si>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</si>
  <si>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</si>
  <si>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</si>
  <si>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</si>
  <si>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</si>
  <si>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</si>
  <si>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</si>
  <si>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</si>
  <si>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</si>
  <si>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</si>
  <si>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</si>
  <si>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</si>
  <si>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</si>
  <si>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</si>
  <si>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</si>
  <si>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</si>
  <si>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</si>
  <si>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</si>
  <si>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</si>
  <si>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</si>
  <si>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</si>
  <si>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</si>
  <si>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</si>
  <si>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</si>
  <si>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</si>
  <si>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</si>
  <si>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</si>
  <si>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</si>
  <si>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</si>
  <si>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</si>
  <si>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</si>
  <si>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</si>
  <si>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</si>
  <si>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</si>
  <si>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</si>
  <si>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</si>
  <si>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</si>
  <si>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</si>
  <si>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</si>
  <si>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</si>
  <si>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</si>
  <si>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</si>
  <si>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</si>
  <si>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</si>
  <si>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</si>
  <si>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</si>
  <si>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</si>
  <si>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</si>
  <si>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</si>
  <si>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</si>
  <si>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</si>
  <si>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</si>
  <si>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</si>
  <si>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</si>
  <si>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</si>
  <si>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</si>
  <si>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</si>
  <si>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</si>
  <si>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</si>
  <si>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</si>
  <si>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</si>
  <si>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</si>
  <si>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</si>
  <si>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</si>
  <si>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</si>
  <si>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</si>
  <si>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</si>
  <si>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</si>
  <si>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</si>
  <si>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</si>
  <si>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</si>
  <si>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</si>
  <si>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</si>
  <si>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</si>
  <si>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</si>
  <si>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</si>
  <si>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</si>
  <si>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</si>
  <si>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</si>
  <si>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</si>
  <si>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</si>
  <si>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</si>
  <si>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</si>
  <si>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</si>
  <si>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</si>
  <si>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</si>
  <si>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</si>
  <si>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</si>
  <si>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</si>
  <si>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</si>
  <si>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</si>
  <si>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</si>
  <si>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</si>
  <si>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</si>
  <si>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</si>
  <si>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</si>
  <si>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</si>
  <si>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</si>
  <si>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</si>
  <si>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</si>
  <si>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</si>
  <si>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</si>
  <si>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</si>
  <si>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</si>
  <si>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</si>
  <si>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</si>
  <si>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</si>
  <si>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</si>
  <si>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</si>
  <si>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</si>
  <si>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</si>
  <si>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</si>
  <si>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</si>
  <si>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</si>
  <si>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</si>
  <si>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</si>
  <si>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</si>
  <si>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</si>
  <si>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</si>
  <si>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</si>
  <si>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</si>
  <si>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</si>
  <si>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</si>
  <si>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</si>
  <si>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</si>
  <si>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</si>
  <si>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</si>
  <si>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</si>
  <si>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</si>
  <si>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</si>
  <si>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</si>
  <si>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</si>
  <si>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</si>
  <si>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</si>
  <si>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</si>
  <si>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</si>
  <si>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</si>
  <si>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</si>
  <si>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</si>
  <si>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</si>
  <si>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</si>
  <si>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</si>
  <si>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</si>
  <si>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</si>
  <si>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</si>
  <si>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</si>
  <si>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</si>
  <si>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</si>
  <si>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</si>
  <si>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</si>
  <si>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</si>
  <si>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</si>
  <si>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</si>
  <si>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</si>
  <si>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</si>
  <si>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</si>
  <si>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</si>
  <si>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</si>
  <si>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</si>
  <si>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</si>
  <si>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</si>
  <si>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</si>
  <si>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</si>
  <si>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</si>
  <si>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</si>
  <si>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</si>
  <si>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</si>
  <si>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</si>
  <si>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</si>
  <si>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</si>
  <si>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</si>
  <si>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</si>
  <si>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</si>
  <si>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</si>
  <si>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</si>
  <si>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</si>
  <si>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</si>
  <si>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</si>
  <si>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</si>
  <si>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</si>
  <si>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</si>
  <si>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</si>
  <si>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</si>
  <si>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</si>
  <si>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</si>
  <si>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</si>
  <si>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</si>
  <si>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</si>
  <si>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</si>
  <si>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</si>
  <si>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</si>
  <si>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</si>
  <si>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</si>
  <si>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</si>
  <si>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</si>
  <si>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</si>
  <si>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</si>
  <si>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</si>
  <si>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</si>
  <si>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</si>
  <si>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</si>
  <si>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</si>
  <si>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</si>
  <si>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</si>
  <si>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</si>
  <si>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</si>
  <si>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</si>
  <si>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</si>
  <si>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</si>
  <si>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</si>
  <si>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</si>
  <si>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</si>
  <si>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</si>
  <si>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</si>
  <si>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</si>
  <si>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</si>
  <si>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</si>
  <si>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</si>
  <si>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</si>
  <si>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</si>
  <si>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</si>
  <si>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</si>
  <si>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</si>
  <si>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</si>
  <si>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</si>
  <si>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</si>
  <si>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</si>
  <si>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</si>
  <si>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</si>
  <si>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</si>
  <si>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</si>
  <si>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</si>
  <si>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</si>
  <si>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</si>
  <si>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</si>
  <si>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</si>
  <si>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</si>
  <si>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</si>
  <si>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</si>
  <si>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</si>
  <si>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</si>
  <si>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</si>
  <si>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</si>
  <si>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</si>
  <si>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</si>
  <si>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</si>
  <si>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</si>
  <si>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</si>
  <si>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</si>
  <si>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</si>
  <si>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</si>
  <si>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</si>
  <si>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</si>
  <si>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</si>
  <si>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</si>
  <si>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</si>
  <si>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</si>
  <si>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</si>
  <si>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</si>
  <si>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</si>
  <si>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</si>
  <si>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</si>
  <si>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</si>
  <si>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</si>
  <si>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</si>
  <si>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</si>
  <si>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</si>
  <si>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</si>
  <si>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</si>
  <si>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</si>
  <si>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</si>
  <si>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</si>
  <si>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</si>
  <si>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</si>
  <si>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</si>
  <si>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</si>
  <si>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</si>
  <si>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</si>
  <si>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</si>
  <si>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</si>
  <si>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</si>
  <si>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</si>
  <si>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</si>
  <si>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</si>
  <si>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</si>
  <si>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</si>
  <si>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</si>
  <si>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</si>
  <si>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</si>
  <si>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</si>
  <si>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</si>
  <si>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</si>
  <si>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</si>
  <si>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</si>
  <si>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</si>
  <si>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</si>
  <si>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</si>
  <si>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</si>
  <si>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</si>
  <si>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</si>
  <si>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</si>
  <si>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</si>
  <si>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</si>
  <si>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</si>
  <si>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</si>
  <si>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</si>
  <si>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</si>
  <si>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</si>
  <si>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</si>
  <si>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</si>
  <si>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</si>
  <si>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</si>
  <si>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</si>
  <si>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</si>
  <si>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</si>
  <si>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</si>
  <si>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</si>
  <si>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</si>
  <si>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</si>
  <si>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</si>
  <si>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</si>
  <si>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</si>
  <si>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</si>
  <si>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</si>
  <si>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</si>
  <si>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</si>
  <si>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</si>
  <si>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</si>
  <si>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</si>
  <si>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</si>
  <si>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</si>
  <si>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</si>
  <si>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</si>
  <si>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</si>
  <si>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</si>
  <si>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</si>
  <si>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</si>
  <si>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</si>
  <si>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</si>
  <si>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</si>
  <si>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</si>
  <si>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</si>
  <si>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</si>
  <si>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</si>
  <si>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</si>
  <si>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</si>
  <si>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</si>
  <si>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</si>
  <si>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</si>
  <si>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</si>
  <si>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</si>
  <si>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</si>
  <si>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</si>
  <si>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</si>
  <si>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</si>
  <si>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</si>
  <si>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</si>
  <si>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</si>
  <si>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</si>
  <si>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</si>
  <si>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</si>
  <si>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</si>
  <si>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</si>
  <si>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</si>
  <si>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</si>
  <si>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</si>
  <si>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</si>
  <si>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</si>
  <si>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</si>
  <si>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</si>
  <si>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</si>
  <si>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</si>
  <si>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</si>
  <si>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</si>
  <si>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</si>
  <si>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</si>
  <si>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</si>
  <si>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</si>
  <si>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</si>
  <si>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</si>
  <si>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</si>
  <si>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</si>
  <si>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</si>
  <si>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</si>
  <si>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</si>
  <si>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</si>
  <si>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</si>
  <si>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</si>
  <si>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</si>
  <si>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</si>
  <si>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</si>
  <si>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</si>
  <si>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</si>
  <si>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</si>
  <si>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</si>
  <si>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</si>
  <si>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</si>
  <si>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</si>
  <si>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</si>
  <si>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</si>
  <si>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</si>
  <si>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</si>
  <si>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</si>
  <si>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</si>
  <si>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</si>
  <si>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</si>
  <si>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</si>
  <si>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</si>
  <si>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</si>
  <si>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</si>
  <si>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</si>
  <si>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</si>
  <si>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</si>
  <si>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</si>
  <si>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</si>
  <si>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</si>
  <si>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</si>
  <si>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</si>
  <si>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</si>
  <si>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</si>
  <si>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</si>
  <si>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</si>
  <si>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</si>
  <si>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</si>
  <si>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</si>
  <si>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</si>
  <si>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</si>
  <si>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</si>
  <si>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</si>
  <si>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</si>
  <si>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</si>
  <si>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</si>
  <si>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</si>
  <si>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</si>
  <si>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</si>
  <si>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</si>
  <si>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</si>
  <si>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</si>
  <si>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</si>
  <si>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</si>
  <si>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</si>
  <si>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</si>
  <si>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</si>
  <si>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</si>
  <si>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</si>
  <si>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</si>
  <si>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</si>
  <si>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</si>
  <si>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</si>
  <si>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</si>
  <si>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</si>
  <si>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</si>
  <si>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</si>
  <si>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</si>
  <si>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</si>
  <si>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</si>
  <si>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</si>
  <si>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</si>
  <si>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</si>
  <si>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</si>
  <si>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</si>
  <si>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</si>
  <si>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</si>
  <si>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</si>
  <si>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</si>
  <si>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</si>
  <si>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</si>
  <si>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</si>
  <si>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</si>
  <si>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</si>
  <si>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</si>
  <si>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</si>
  <si>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</si>
  <si>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</si>
  <si>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</si>
  <si>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</si>
  <si>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</si>
  <si>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</si>
  <si>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</si>
  <si>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</si>
  <si>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</si>
  <si>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</si>
  <si>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</si>
  <si>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</si>
  <si>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</si>
  <si>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</si>
  <si>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</si>
  <si>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</si>
  <si>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</si>
  <si>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</si>
  <si>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</si>
  <si>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</si>
  <si>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</si>
  <si>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</si>
  <si>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</si>
  <si>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</si>
  <si>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</si>
  <si>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</si>
  <si>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</si>
  <si>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</si>
  <si>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</si>
  <si>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</si>
  <si>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</si>
  <si>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</si>
  <si>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</si>
  <si>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</si>
  <si>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</si>
  <si>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</si>
  <si>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</si>
  <si>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</si>
  <si>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</si>
  <si>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</si>
  <si>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</si>
  <si>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</si>
  <si>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</si>
  <si>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</si>
  <si>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</si>
  <si>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</si>
  <si>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</si>
  <si>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</si>
  <si>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</si>
  <si>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</si>
  <si>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</si>
  <si>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</si>
  <si>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</si>
  <si>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</si>
  <si>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</si>
  <si>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</si>
  <si>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</si>
  <si>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</si>
  <si>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</si>
  <si>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</si>
  <si>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</si>
  <si>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</si>
  <si>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</si>
  <si>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</si>
  <si>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</si>
  <si>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</si>
  <si>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</si>
  <si>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</si>
  <si>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</si>
  <si>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</si>
  <si>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</si>
  <si>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</si>
  <si>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</si>
  <si>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</si>
  <si>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</si>
  <si>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</si>
  <si>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</si>
  <si>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</si>
  <si>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</si>
  <si>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</si>
  <si>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</si>
  <si>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</si>
  <si>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</si>
  <si>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</si>
  <si>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</si>
  <si>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</si>
  <si>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</si>
  <si>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</si>
  <si>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</si>
  <si>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</si>
  <si>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</si>
  <si>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</si>
  <si>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</si>
  <si>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</si>
  <si>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</si>
  <si>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</si>
  <si>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</si>
  <si>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</si>
  <si>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</si>
  <si>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</si>
  <si>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</si>
  <si>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</si>
  <si>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</si>
  <si>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</si>
  <si>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</si>
  <si>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</si>
  <si>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</si>
  <si>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</si>
  <si>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</si>
  <si>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</si>
  <si>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</si>
  <si>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</si>
  <si>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</si>
  <si>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</si>
  <si>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</si>
  <si>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</si>
  <si>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</si>
  <si>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</si>
  <si>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</si>
  <si>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</si>
  <si>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</si>
  <si>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</si>
  <si>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</si>
  <si>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</si>
  <si>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</si>
  <si>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</si>
  <si>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</si>
  <si>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</si>
  <si>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</si>
  <si>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</si>
  <si>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</si>
  <si>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</si>
  <si>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</si>
  <si>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</si>
  <si>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</si>
  <si>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</si>
  <si>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</si>
  <si>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</si>
  <si>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</si>
  <si>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</si>
  <si>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</si>
  <si>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</si>
  <si>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</si>
  <si>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</si>
  <si>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</si>
  <si>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</si>
  <si>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</si>
  <si>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</si>
  <si>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</si>
  <si>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</si>
  <si>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</si>
  <si>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</si>
  <si>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</si>
  <si>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</si>
  <si>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</si>
  <si>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</si>
  <si>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</si>
  <si>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</si>
  <si>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</si>
  <si>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</si>
  <si>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</si>
  <si>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</si>
  <si>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</si>
  <si>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</si>
  <si>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</si>
  <si>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</si>
  <si>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</si>
  <si>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</si>
  <si>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</si>
  <si>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</si>
  <si>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</si>
  <si>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</si>
  <si>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</si>
  <si>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</si>
  <si>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</si>
  <si>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</si>
  <si>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</si>
  <si>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</si>
  <si>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</si>
  <si>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</si>
  <si>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</si>
  <si>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</si>
  <si>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</si>
  <si>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</si>
  <si>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</si>
  <si>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</si>
  <si>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</si>
  <si>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</si>
  <si>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</si>
  <si>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</si>
  <si>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</si>
  <si>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</si>
  <si>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</si>
  <si>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</si>
  <si>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</si>
  <si>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</si>
  <si>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</si>
  <si>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</si>
  <si>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</si>
  <si>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</si>
  <si>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</si>
  <si>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</si>
  <si>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</si>
  <si>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</si>
  <si>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</si>
  <si>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</si>
  <si>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</si>
  <si>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</si>
  <si>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</si>
  <si>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</si>
  <si>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</si>
  <si>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</si>
  <si>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</si>
  <si>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</si>
  <si>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</si>
  <si>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</si>
  <si>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</si>
  <si>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</si>
  <si>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</si>
  <si>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</si>
  <si>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</si>
  <si>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</si>
  <si>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</si>
  <si>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</si>
  <si>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</si>
  <si>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</si>
  <si>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</si>
  <si>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</si>
  <si>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</si>
  <si>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</si>
  <si>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</si>
  <si>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</si>
  <si>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</si>
  <si>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</si>
  <si>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</si>
  <si>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</si>
  <si>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</si>
  <si>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</si>
  <si>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</si>
  <si>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</si>
  <si>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</si>
  <si>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</si>
  <si>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</si>
  <si>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</si>
  <si>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</si>
  <si>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</si>
  <si>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</si>
  <si>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</si>
  <si>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</si>
  <si>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</si>
  <si>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</si>
  <si>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</si>
  <si>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</si>
  <si>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</si>
  <si>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</si>
  <si>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</si>
  <si>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</si>
  <si>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</si>
  <si>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</si>
  <si>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</si>
  <si>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</si>
  <si>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</si>
  <si>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</si>
  <si>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</si>
  <si>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</si>
  <si>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</si>
  <si>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</si>
  <si>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</si>
  <si>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</si>
  <si>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</si>
  <si>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</si>
  <si>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</si>
  <si>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</si>
  <si>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</si>
  <si>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</si>
  <si>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</si>
  <si>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</si>
  <si>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</si>
  <si>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</si>
  <si>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</si>
  <si>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</si>
  <si>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</si>
  <si>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</si>
  <si>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</si>
  <si>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</si>
  <si>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</si>
  <si>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</si>
  <si>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</si>
  <si>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</si>
  <si>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</si>
  <si>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</si>
  <si>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</si>
  <si>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</si>
  <si>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</si>
  <si>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</si>
  <si>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</si>
  <si>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</si>
  <si>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</si>
  <si>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</si>
  <si>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</si>
  <si>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</si>
  <si>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</si>
  <si>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</si>
  <si>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</si>
  <si>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</si>
  <si>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</si>
  <si>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</si>
  <si>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</si>
  <si>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</si>
  <si>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</si>
  <si>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</si>
  <si>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</si>
  <si>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</si>
  <si>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</si>
  <si>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</si>
  <si>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</si>
  <si>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</si>
  <si>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</si>
  <si>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</si>
  <si>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</si>
  <si>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</si>
  <si>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</si>
  <si>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</si>
  <si>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</si>
  <si>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</si>
  <si>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</si>
  <si>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</si>
  <si>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</si>
  <si>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</si>
  <si>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</si>
  <si>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</si>
  <si>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</si>
  <si>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</si>
  <si>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</si>
  <si>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</si>
  <si>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</si>
  <si>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</si>
  <si>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</si>
  <si>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</si>
  <si>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</si>
  <si>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</si>
  <si>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</si>
  <si>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</si>
  <si>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</si>
  <si>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</si>
  <si>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</si>
  <si>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</si>
  <si>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</si>
  <si>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</si>
  <si>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</si>
  <si>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</si>
  <si>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</si>
  <si>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</si>
  <si>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</si>
  <si>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</si>
  <si>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</si>
  <si>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</si>
  <si>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</si>
  <si>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</si>
  <si>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</si>
  <si>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</si>
  <si>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</si>
  <si>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</si>
  <si>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</si>
  <si>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</si>
  <si>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</si>
  <si>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</si>
  <si>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</si>
  <si>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</si>
  <si>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</si>
  <si>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</si>
  <si>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</si>
  <si>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</si>
  <si>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</si>
  <si>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</si>
  <si>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</si>
  <si>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</si>
  <si>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</si>
  <si>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</si>
  <si>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</si>
  <si>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</si>
  <si>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</si>
  <si>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</si>
  <si>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</si>
  <si>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</si>
  <si>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</si>
  <si>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</si>
  <si>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</si>
  <si>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</si>
  <si>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</si>
  <si>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</si>
  <si>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</si>
  <si>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</si>
  <si>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</si>
  <si>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</si>
  <si>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</si>
  <si>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</si>
  <si>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</si>
  <si>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</si>
  <si>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</si>
  <si>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</si>
  <si>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</si>
  <si>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</si>
  <si>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</si>
  <si>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</si>
  <si>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</si>
  <si>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</si>
  <si>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</si>
  <si>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</si>
  <si>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</si>
  <si>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</si>
  <si>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</si>
  <si>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</si>
  <si>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</si>
  <si>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</si>
  <si>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</si>
  <si>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</si>
  <si>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</si>
  <si>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</si>
  <si>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</si>
  <si>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</si>
  <si>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</si>
  <si>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</si>
  <si>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</si>
  <si>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</si>
  <si>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</si>
  <si>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</si>
  <si>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</si>
  <si>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</si>
  <si>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</si>
  <si>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</si>
  <si>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</si>
  <si>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</si>
  <si>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</si>
  <si>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</si>
  <si>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</si>
  <si>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</si>
  <si>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</si>
  <si>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</si>
  <si>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</si>
  <si>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</si>
  <si>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</si>
  <si>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</si>
  <si>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</si>
  <si>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</si>
  <si>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</si>
  <si>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</si>
  <si>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</si>
  <si>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</si>
  <si>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</si>
  <si>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</si>
  <si>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</si>
  <si>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</si>
  <si>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</si>
  <si>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</si>
  <si>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</si>
  <si>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</si>
  <si>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</si>
  <si>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</si>
  <si>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</si>
  <si>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</si>
  <si>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</si>
  <si>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</si>
  <si>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</si>
  <si>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</si>
  <si>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</si>
  <si>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</si>
  <si>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</si>
  <si>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</si>
  <si>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</si>
  <si>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</si>
  <si>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</si>
  <si>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</si>
  <si>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</si>
  <si>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</si>
  <si>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</si>
  <si>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</si>
  <si>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</si>
  <si>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</si>
  <si>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</si>
  <si>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</si>
  <si>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</si>
  <si>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</si>
  <si>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</si>
  <si>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</si>
  <si>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</si>
  <si>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</si>
  <si>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</si>
  <si>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</si>
  <si>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</si>
  <si>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</si>
  <si>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</si>
  <si>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</si>
  <si>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</si>
  <si>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</si>
  <si>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</si>
  <si>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</si>
  <si>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</si>
  <si>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</si>
  <si>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</si>
  <si>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</si>
  <si>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</si>
  <si>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</si>
  <si>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</si>
  <si>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</si>
  <si>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</si>
  <si>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</si>
  <si>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</si>
  <si>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</si>
  <si>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</si>
  <si>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</si>
  <si>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</si>
  <si>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</si>
  <si>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</si>
  <si>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</si>
  <si>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</si>
  <si>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</si>
  <si>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</si>
  <si>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</si>
  <si>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</si>
  <si>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</si>
  <si>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</si>
  <si>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</si>
  <si>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</si>
  <si>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</si>
  <si>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</si>
  <si>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</si>
  <si>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</si>
  <si>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</si>
  <si>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</si>
  <si>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</si>
  <si>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</si>
  <si>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</si>
  <si>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</si>
  <si>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</si>
  <si>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</si>
  <si>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</si>
  <si>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</si>
  <si>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</si>
  <si>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</si>
  <si>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</si>
  <si>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</si>
  <si>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</si>
  <si>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</si>
  <si>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</si>
  <si>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</si>
  <si>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</si>
  <si>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</si>
  <si>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</si>
  <si>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</si>
  <si>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</si>
  <si>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</si>
  <si>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</si>
  <si>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</si>
  <si>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</si>
  <si>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</si>
  <si>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</si>
  <si>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</si>
  <si>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</si>
  <si>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</si>
  <si>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</si>
  <si>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</si>
  <si>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</si>
  <si>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</si>
  <si>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</si>
  <si>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</si>
  <si>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</si>
  <si>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</si>
  <si>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</si>
  <si>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</si>
  <si>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</si>
  <si>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</si>
  <si>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</si>
  <si>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</si>
  <si>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</si>
  <si>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</si>
  <si>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</si>
  <si>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</si>
  <si>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</si>
  <si>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</si>
  <si>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</si>
  <si>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</si>
  <si>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</si>
  <si>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</si>
  <si>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</si>
  <si>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</si>
  <si>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</si>
  <si>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</si>
  <si>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</si>
  <si>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</si>
  <si>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</si>
  <si>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</si>
  <si>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</si>
  <si>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</si>
  <si>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</si>
  <si>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</si>
  <si>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</si>
  <si>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</si>
  <si>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</si>
  <si>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</si>
  <si>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</si>
  <si>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</si>
  <si>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</si>
  <si>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</si>
  <si>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</si>
  <si>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</si>
  <si>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</si>
  <si>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</si>
  <si>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</si>
  <si>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</si>
  <si>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</si>
  <si>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</si>
  <si>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</si>
  <si>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</si>
  <si>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</si>
  <si>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</si>
  <si>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</si>
  <si>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</si>
  <si>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</si>
  <si>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</si>
  <si>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</si>
  <si>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</si>
  <si>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</si>
  <si>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</si>
  <si>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</si>
  <si>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</si>
  <si>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</si>
  <si>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</si>
  <si>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</si>
  <si>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</si>
  <si>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</si>
  <si>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</si>
  <si>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</si>
  <si>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</si>
  <si>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</si>
  <si>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</si>
  <si>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</si>
  <si>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</si>
  <si>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</si>
  <si>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</si>
  <si>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</si>
  <si>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</si>
  <si>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</si>
  <si>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</si>
  <si>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</si>
  <si>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</si>
  <si>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</si>
  <si>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</si>
  <si>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</si>
  <si>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</si>
  <si>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</si>
  <si>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</si>
  <si>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</si>
  <si>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</si>
  <si>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</si>
  <si>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</si>
  <si>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</si>
  <si>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</si>
  <si>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</si>
  <si>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</si>
  <si>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</si>
  <si>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</si>
  <si>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</si>
  <si>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</si>
  <si>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</si>
  <si>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</si>
  <si>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</si>
  <si>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</si>
  <si>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</si>
  <si>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</si>
  <si>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</si>
  <si>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</si>
  <si>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</si>
  <si>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</si>
  <si>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</si>
  <si>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</si>
  <si>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</si>
  <si>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</si>
  <si>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</si>
  <si>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</si>
  <si>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</si>
  <si>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</si>
  <si>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</si>
  <si>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</si>
  <si>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</si>
  <si>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</si>
  <si>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</si>
  <si>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</si>
  <si>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</si>
  <si>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</si>
  <si>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</si>
  <si>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</si>
  <si>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</si>
  <si>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</si>
  <si>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</si>
  <si>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</si>
  <si>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</si>
  <si>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</si>
  <si>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</si>
  <si>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</si>
  <si>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</si>
  <si>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</si>
  <si>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</si>
  <si>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</si>
  <si>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</si>
  <si>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</si>
  <si>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</si>
  <si>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</si>
  <si>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</si>
  <si>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</si>
  <si>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</si>
  <si>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</si>
  <si>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</si>
  <si>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</si>
  <si>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</si>
  <si>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</si>
  <si>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</si>
  <si>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</si>
  <si>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</si>
  <si>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</si>
  <si>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</si>
  <si>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</si>
  <si>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</si>
  <si>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</si>
  <si>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</si>
  <si>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</si>
  <si>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</si>
  <si>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</si>
  <si>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</si>
  <si>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</si>
  <si>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</si>
  <si>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</si>
  <si>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</si>
  <si>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</si>
  <si>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</si>
  <si>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</si>
  <si>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</si>
  <si>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</si>
  <si>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</si>
  <si>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</si>
  <si>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</si>
  <si>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</si>
  <si>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</si>
  <si>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</si>
  <si>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</si>
  <si>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</si>
  <si>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</si>
  <si>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</si>
  <si>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</si>
  <si>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</si>
  <si>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</si>
  <si>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</si>
  <si>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</si>
  <si>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</si>
  <si>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</si>
  <si>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</si>
  <si>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</si>
  <si>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</si>
  <si>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</si>
  <si>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</si>
  <si>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</si>
  <si>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</si>
  <si>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</si>
  <si>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</si>
  <si>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</si>
  <si>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</si>
  <si>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</si>
  <si>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</si>
  <si>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</si>
  <si>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</si>
  <si>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</si>
  <si>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</si>
  <si>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</si>
  <si>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</si>
  <si>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</si>
  <si>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</si>
  <si>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</si>
  <si>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</si>
  <si>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</si>
  <si>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</si>
  <si>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</si>
  <si>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</si>
  <si>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</si>
  <si>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</si>
  <si>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</si>
  <si>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</si>
  <si>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</si>
  <si>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</si>
  <si>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</si>
  <si>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</si>
  <si>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</si>
  <si>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</si>
  <si>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</si>
  <si>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</si>
  <si>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</si>
  <si>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</si>
  <si>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</si>
  <si>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</si>
  <si>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</si>
  <si>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</si>
  <si>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</si>
  <si>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</si>
  <si>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</si>
  <si>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</si>
  <si>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</si>
  <si>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</si>
  <si>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</si>
  <si>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</si>
  <si>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</si>
  <si>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</si>
  <si>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</si>
  <si>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</si>
  <si>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</si>
  <si>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</si>
  <si>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</si>
  <si>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</si>
  <si>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</si>
  <si>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</si>
  <si>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</si>
  <si>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</si>
  <si>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</si>
  <si>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</si>
  <si>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</si>
  <si>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</si>
  <si>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</si>
  <si>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</si>
  <si>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</si>
  <si>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</si>
  <si>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</si>
  <si>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</si>
  <si>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</si>
  <si>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</si>
  <si>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</si>
  <si>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</si>
  <si>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</si>
  <si>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</si>
  <si>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</si>
  <si>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</si>
  <si>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</si>
  <si>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</si>
  <si>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</si>
  <si>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</si>
  <si>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</si>
  <si>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</si>
  <si>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</si>
  <si>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</si>
  <si>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</si>
  <si>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</si>
  <si>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</si>
  <si>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</si>
  <si>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</si>
  <si>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</si>
  <si>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</si>
  <si>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</si>
  <si>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</si>
  <si>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</si>
  <si>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</si>
  <si>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</si>
  <si>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</si>
  <si>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</si>
  <si>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</si>
  <si>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</si>
  <si>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</si>
  <si>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</si>
  <si>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</si>
  <si>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</si>
  <si>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</si>
  <si>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</si>
  <si>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</si>
  <si>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</si>
  <si>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</si>
  <si>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</si>
  <si>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</si>
  <si>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</si>
  <si>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</si>
  <si>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</si>
  <si>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</si>
  <si>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</si>
  <si>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</si>
  <si>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</si>
  <si>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</si>
  <si>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</si>
  <si>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</si>
  <si>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</si>
  <si>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</si>
  <si>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</si>
  <si>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</si>
  <si>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</si>
  <si>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</si>
  <si>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</si>
  <si>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</si>
  <si>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</si>
  <si>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</si>
  <si>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</si>
  <si>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</si>
  <si>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</si>
  <si>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</si>
  <si>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</si>
  <si>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</si>
  <si>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</si>
  <si>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</si>
  <si>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</si>
  <si>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</si>
  <si>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</si>
  <si>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</si>
  <si>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</si>
  <si>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</si>
  <si>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</si>
  <si>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</si>
  <si>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</si>
  <si>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</si>
  <si>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</si>
  <si>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</si>
  <si>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</si>
  <si>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</si>
  <si>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</si>
  <si>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</si>
  <si>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</si>
  <si>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</si>
  <si>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</si>
  <si>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</si>
  <si>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</si>
  <si>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</si>
  <si>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</si>
  <si>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</si>
  <si>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</si>
  <si>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</si>
  <si>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</si>
  <si>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</si>
  <si>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</si>
  <si>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</si>
  <si>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</si>
  <si>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</si>
  <si>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</si>
  <si>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</si>
  <si>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</si>
  <si>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</si>
  <si>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</si>
  <si>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</si>
  <si>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</si>
  <si>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</si>
  <si>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</si>
  <si>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</si>
  <si>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</si>
  <si>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</si>
  <si>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</si>
  <si>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</si>
  <si>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</si>
  <si>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</si>
  <si>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</si>
  <si>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</si>
  <si>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</si>
  <si>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</si>
  <si>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</si>
  <si>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</si>
  <si>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</si>
  <si>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</si>
  <si>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</si>
  <si>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</si>
  <si>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</si>
  <si>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</si>
  <si>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</si>
  <si>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</si>
  <si>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</si>
  <si>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</si>
  <si>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</si>
  <si>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</si>
  <si>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</si>
  <si>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</si>
  <si>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</si>
  <si>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</si>
  <si>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</si>
  <si>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</si>
  <si>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</si>
  <si>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</si>
  <si>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</si>
  <si>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</si>
  <si>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</si>
  <si>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</si>
  <si>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</si>
  <si>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</si>
  <si>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</si>
  <si>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</si>
  <si>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</si>
  <si>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</si>
  <si>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</si>
  <si>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</si>
  <si>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</si>
  <si>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</si>
  <si>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</si>
  <si>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</si>
  <si>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</si>
  <si>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</si>
  <si>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</si>
  <si>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</si>
  <si>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</si>
  <si>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</si>
  <si>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</si>
  <si>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</si>
  <si>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</si>
  <si>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</si>
  <si>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</si>
  <si>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</si>
  <si>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</si>
  <si>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</si>
  <si>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</si>
  <si>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</si>
  <si>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</si>
  <si>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</si>
  <si>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</si>
  <si>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</si>
  <si>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</si>
  <si>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</si>
  <si>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</si>
  <si>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</si>
  <si>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</si>
  <si>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</si>
  <si>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</si>
  <si>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</si>
  <si>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</si>
  <si>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</si>
  <si>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</si>
  <si>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</si>
  <si>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</si>
  <si>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</si>
  <si>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</si>
  <si>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</si>
  <si>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</si>
  <si>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</si>
  <si>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</si>
  <si>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</si>
  <si>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</si>
  <si>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</si>
  <si>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</si>
  <si>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</si>
  <si>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</si>
  <si>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</si>
  <si>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</si>
  <si>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</si>
  <si>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</si>
  <si>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</si>
  <si>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</si>
  <si>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</si>
  <si>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</si>
  <si>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</si>
  <si>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</si>
  <si>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</si>
  <si>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</si>
  <si>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</si>
  <si>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</si>
  <si>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</si>
  <si>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</si>
  <si>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</si>
  <si>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</si>
  <si>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</si>
  <si>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</si>
  <si>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</si>
  <si>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</si>
  <si>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</si>
  <si>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</si>
  <si>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</si>
  <si>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</si>
  <si>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</si>
  <si>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</si>
  <si>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</si>
  <si>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</si>
  <si>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</si>
  <si>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</si>
  <si>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</si>
  <si>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</si>
  <si>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</si>
  <si>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</si>
  <si>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</si>
  <si>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</si>
  <si>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</si>
  <si>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</si>
  <si>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</si>
  <si>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</si>
  <si>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</si>
  <si>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</si>
  <si>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</si>
  <si>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</si>
  <si>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</si>
  <si>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</si>
  <si>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</si>
  <si>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</si>
  <si>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</si>
  <si>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</si>
  <si>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</si>
  <si>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</si>
  <si>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</si>
  <si>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</si>
  <si>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</si>
  <si>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</si>
  <si>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</si>
  <si>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</si>
  <si>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</si>
  <si>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</si>
  <si>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</si>
  <si>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</si>
  <si>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</si>
  <si>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</si>
  <si>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</si>
  <si>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</si>
  <si>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</si>
  <si>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</si>
  <si>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</si>
  <si>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</si>
  <si>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</si>
  <si>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</si>
  <si>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</si>
  <si>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</si>
  <si>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</si>
  <si>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</si>
  <si>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</si>
  <si>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</si>
  <si>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</si>
  <si>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</si>
  <si>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</si>
  <si>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</si>
  <si>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</si>
  <si>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</si>
  <si>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</si>
  <si>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</si>
  <si>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</si>
  <si>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</si>
  <si>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</si>
  <si>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</si>
  <si>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</si>
  <si>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</si>
  <si>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</si>
  <si>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</si>
  <si>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</si>
  <si>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</si>
  <si>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</si>
  <si>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</si>
  <si>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</si>
  <si>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</si>
  <si>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</si>
  <si>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</si>
  <si>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</si>
  <si>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</si>
  <si>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</si>
  <si>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</si>
  <si>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</si>
  <si>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</si>
  <si>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</si>
  <si>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</si>
  <si>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</si>
  <si>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</si>
  <si>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</si>
  <si>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</si>
  <si>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</si>
  <si>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</si>
  <si>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</si>
  <si>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</si>
  <si>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</si>
  <si>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</si>
  <si>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</si>
  <si>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</si>
  <si>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</si>
  <si>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</si>
  <si>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</si>
  <si>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</si>
  <si>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</si>
  <si>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</si>
  <si>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</si>
  <si>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</si>
  <si>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</si>
  <si>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</si>
  <si>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</si>
  <si>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</si>
  <si>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</si>
  <si>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</si>
  <si>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</si>
  <si>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</si>
  <si>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</si>
  <si>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</si>
  <si>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</si>
  <si>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</si>
  <si>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</si>
  <si>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</si>
  <si>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</si>
  <si>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</si>
  <si>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</si>
  <si>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</si>
  <si>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</si>
  <si>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</si>
  <si>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</si>
  <si>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</si>
  <si>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</si>
  <si>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</si>
  <si>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</si>
  <si>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</si>
  <si>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</si>
  <si>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</si>
  <si>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</si>
  <si>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</si>
  <si>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</si>
  <si>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</si>
  <si>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</si>
  <si>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</si>
  <si>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</si>
  <si>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</si>
  <si>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</si>
  <si>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</si>
  <si>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</si>
  <si>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</si>
  <si>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</si>
  <si>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</si>
  <si>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</si>
  <si>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</si>
  <si>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</si>
  <si>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</si>
  <si>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</si>
  <si>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</si>
  <si>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</si>
  <si>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</si>
  <si>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</si>
  <si>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</si>
  <si>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</si>
  <si>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</si>
  <si>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</si>
  <si>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</si>
  <si>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</si>
  <si>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</si>
  <si>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</si>
  <si>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</si>
  <si>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</si>
  <si>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</si>
  <si>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</si>
  <si>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</si>
  <si>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</si>
  <si>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</si>
  <si>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</si>
  <si>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</si>
  <si>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</si>
  <si>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</si>
  <si>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</si>
  <si>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</si>
  <si>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</si>
  <si>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</si>
  <si>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</si>
  <si>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</si>
  <si>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</si>
  <si>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</si>
  <si>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</si>
  <si>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</si>
  <si>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</si>
  <si>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</si>
  <si>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</si>
  <si>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</si>
  <si>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</si>
  <si>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</si>
  <si>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</si>
  <si>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</si>
  <si>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</si>
  <si>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</si>
  <si>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</si>
  <si>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</si>
  <si>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</si>
  <si>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</si>
  <si>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</si>
  <si>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</si>
  <si>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</si>
  <si>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</si>
  <si>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</si>
  <si>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</si>
  <si>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</si>
  <si>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</si>
  <si>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</si>
  <si>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</si>
  <si>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</si>
  <si>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</si>
  <si>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</si>
  <si>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</si>
  <si>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</si>
  <si>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</si>
  <si>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</si>
  <si>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</si>
  <si>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</si>
  <si>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</si>
  <si>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</si>
  <si>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</si>
  <si>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</si>
  <si>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</si>
  <si>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</si>
  <si>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</si>
  <si>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</si>
  <si>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</si>
  <si>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</si>
  <si>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</si>
  <si>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</si>
  <si>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</si>
  <si>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</si>
  <si>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</si>
  <si>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</si>
  <si>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</si>
  <si>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</si>
  <si>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</si>
  <si>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</si>
  <si>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</si>
  <si>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</si>
  <si>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</si>
  <si>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</si>
  <si>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</si>
  <si>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</si>
  <si>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</si>
  <si>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</si>
  <si>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</si>
  <si>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</si>
  <si>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</si>
  <si>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</si>
  <si>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</si>
  <si>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</si>
  <si>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</si>
  <si>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</si>
  <si>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</si>
  <si>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</si>
  <si>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</si>
  <si>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</si>
  <si>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</si>
  <si>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</si>
  <si>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</si>
  <si>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</si>
  <si>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</si>
  <si>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</si>
  <si>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</si>
  <si>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</si>
  <si>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</si>
  <si>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</si>
  <si>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</si>
  <si>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</si>
  <si>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</si>
  <si>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</si>
  <si>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</si>
  <si>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</si>
  <si>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</si>
  <si>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</si>
  <si>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</si>
  <si>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</si>
  <si>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</si>
  <si>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</si>
  <si>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</si>
  <si>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</si>
  <si>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</si>
  <si>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</si>
  <si>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</si>
  <si>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</si>
  <si>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</si>
  <si>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</si>
  <si>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</si>
  <si>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</si>
  <si>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</si>
  <si>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</si>
  <si>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</si>
  <si>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</si>
  <si>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</si>
  <si>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</si>
  <si>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</si>
  <si>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</si>
  <si>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</si>
  <si>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</si>
  <si>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</si>
  <si>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</si>
  <si>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</si>
  <si>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</si>
  <si>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</si>
  <si>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</si>
  <si>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</si>
  <si>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</si>
  <si>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</si>
  <si>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</si>
  <si>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</si>
  <si>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</si>
  <si>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</si>
  <si>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</si>
  <si>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</si>
  <si>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</si>
  <si>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</si>
  <si>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</si>
  <si>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</si>
  <si>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</si>
  <si>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</si>
  <si>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</si>
  <si>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</si>
  <si>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</si>
  <si>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</si>
  <si>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</si>
  <si>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</si>
  <si>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</si>
  <si>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</si>
  <si>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</si>
  <si>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</si>
  <si>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</si>
  <si>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</si>
  <si>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</si>
  <si>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</si>
  <si>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</si>
  <si>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</si>
  <si>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</si>
  <si>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</si>
  <si>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</si>
  <si>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</si>
  <si>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</si>
  <si>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</si>
  <si>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</si>
  <si>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</si>
  <si>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</si>
  <si>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</si>
  <si>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</si>
  <si>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</si>
  <si>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</si>
  <si>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</si>
  <si>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</si>
  <si>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</si>
  <si>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</si>
  <si>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</si>
  <si>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</si>
  <si>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</si>
  <si>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</si>
  <si>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</si>
  <si>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</si>
  <si>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</si>
  <si>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</si>
  <si>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</si>
  <si>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</si>
  <si>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</si>
  <si>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</si>
  <si>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</si>
  <si>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</si>
  <si>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</si>
  <si>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</si>
  <si>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</si>
  <si>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</si>
  <si>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</si>
  <si>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</si>
  <si>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</si>
  <si>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</si>
  <si>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</si>
  <si>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</si>
  <si>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</si>
  <si>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</si>
  <si>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</si>
  <si>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</si>
  <si>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</si>
  <si>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</si>
  <si>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</si>
  <si>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</si>
  <si>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</si>
  <si>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</si>
  <si>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</si>
  <si>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</si>
  <si>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</si>
  <si>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</si>
  <si>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</si>
  <si>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</si>
  <si>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</si>
  <si>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</si>
  <si>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</si>
  <si>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</si>
  <si>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</si>
  <si>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</si>
  <si>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</si>
  <si>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</si>
  <si>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</si>
  <si>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</si>
  <si>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</si>
  <si>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</si>
  <si>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</si>
  <si>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</si>
  <si>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</si>
  <si>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</si>
  <si>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</si>
  <si>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</si>
  <si>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</si>
  <si>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</si>
  <si>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</si>
  <si>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</si>
  <si>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</si>
  <si>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</si>
  <si>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</si>
  <si>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</si>
  <si>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</si>
  <si>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</si>
  <si>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</si>
  <si>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</si>
  <si>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</si>
  <si>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</si>
  <si>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</si>
  <si>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</si>
  <si>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</si>
  <si>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</si>
  <si>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</si>
  <si>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</si>
  <si>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</si>
  <si>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</si>
  <si>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</si>
  <si>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</si>
  <si>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</si>
  <si>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</si>
  <si>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</si>
  <si>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</si>
  <si>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</si>
  <si>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</si>
  <si>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</si>
  <si>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</si>
  <si>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</si>
  <si>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</si>
  <si>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</si>
  <si>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</si>
  <si>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</si>
  <si>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</si>
  <si>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</si>
  <si>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</si>
  <si>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</si>
  <si>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</si>
  <si>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</si>
  <si>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</si>
  <si>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</si>
  <si>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</si>
  <si>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</si>
  <si>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</si>
  <si>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</si>
  <si>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</si>
  <si>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</si>
  <si>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</si>
  <si>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</si>
  <si>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</si>
  <si>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</si>
  <si>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</si>
  <si>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</si>
  <si>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</si>
  <si>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</si>
  <si>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</si>
  <si>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</si>
  <si>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</si>
  <si>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</si>
  <si>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</si>
  <si>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</si>
  <si>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</si>
  <si>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</si>
  <si>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</si>
  <si>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</si>
  <si>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</si>
  <si>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</si>
  <si>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</si>
  <si>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</si>
  <si>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</si>
  <si>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</si>
  <si>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</si>
  <si>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</si>
  <si>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</si>
  <si>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</si>
  <si>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</si>
  <si>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</si>
  <si>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</si>
  <si>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</si>
  <si>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</si>
  <si>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</si>
  <si>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</si>
  <si>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</si>
  <si>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</si>
  <si>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</si>
  <si>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</si>
  <si>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</si>
  <si>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</si>
  <si>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</si>
  <si>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</si>
  <si>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</si>
  <si>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</si>
  <si>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</si>
  <si>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</si>
  <si>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</si>
  <si>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</si>
  <si>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</si>
  <si>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</si>
  <si>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</si>
  <si>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</si>
  <si>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</si>
  <si>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</si>
  <si>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</si>
  <si>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</si>
  <si>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</si>
  <si>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</si>
  <si>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</si>
  <si>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</si>
  <si>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</si>
  <si>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</si>
  <si>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</si>
  <si>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</si>
  <si>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</si>
  <si>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</si>
  <si>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</si>
  <si>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</si>
  <si>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</si>
  <si>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</si>
  <si>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</si>
  <si>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</si>
  <si>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</si>
  <si>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</si>
  <si>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</si>
  <si>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</si>
  <si>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</si>
  <si>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</si>
  <si>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</si>
  <si>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</si>
  <si>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</si>
  <si>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</si>
  <si>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</si>
  <si>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</si>
  <si>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</si>
  <si>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</si>
  <si>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</si>
  <si>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</si>
  <si>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</si>
  <si>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</si>
  <si>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</si>
  <si>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</si>
  <si>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</si>
  <si>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</si>
  <si>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</si>
  <si>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</si>
  <si>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</si>
  <si>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</si>
  <si>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</si>
  <si>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</si>
  <si>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</si>
  <si>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</si>
  <si>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</si>
  <si>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</si>
  <si>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</si>
  <si>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</si>
  <si>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</si>
  <si>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</si>
  <si>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</si>
  <si>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</si>
  <si>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</si>
  <si>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</si>
  <si>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</si>
  <si>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</si>
  <si>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</si>
  <si>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</si>
  <si>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</si>
  <si>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</si>
  <si>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</si>
  <si>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</si>
  <si>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</si>
  <si>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</si>
  <si>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</si>
  <si>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</si>
  <si>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</si>
  <si>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</si>
  <si>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</si>
  <si>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</si>
  <si>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</si>
  <si>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</si>
  <si>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</si>
  <si>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</si>
  <si>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</si>
  <si>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</si>
  <si>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</si>
  <si>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</si>
  <si>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</si>
  <si>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</si>
  <si>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</si>
  <si>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</si>
  <si>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</si>
  <si>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</si>
  <si>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</si>
  <si>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</si>
  <si>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</si>
  <si>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</si>
  <si>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</si>
  <si>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</si>
  <si>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</si>
  <si>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</si>
  <si>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</si>
  <si>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</si>
  <si>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</si>
  <si>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</si>
  <si>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</si>
  <si>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</si>
  <si>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</si>
  <si>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</si>
  <si>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</si>
  <si>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</si>
  <si>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</si>
  <si>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</si>
  <si>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</si>
  <si>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</si>
  <si>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</si>
  <si>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</si>
  <si>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</si>
  <si>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</si>
  <si>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</si>
  <si>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</si>
  <si>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</si>
  <si>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</si>
  <si>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</si>
  <si>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</si>
  <si>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</si>
  <si>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</si>
  <si>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</si>
  <si>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</si>
  <si>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</si>
  <si>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</si>
  <si>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</si>
  <si>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</si>
  <si>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</si>
  <si>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</si>
  <si>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</si>
  <si>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</si>
  <si>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</si>
  <si>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</si>
  <si>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</si>
  <si>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</si>
  <si>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</si>
  <si>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</si>
  <si>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</si>
  <si>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</si>
  <si>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</si>
  <si>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</si>
  <si>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</si>
  <si>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</si>
  <si>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</si>
  <si>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</si>
  <si>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</si>
  <si>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</si>
  <si>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</si>
  <si>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</si>
  <si>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</si>
  <si>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</si>
  <si>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</si>
  <si>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</si>
  <si>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</si>
  <si>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</si>
  <si>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</si>
  <si>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</si>
  <si>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</si>
  <si>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</si>
  <si>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</si>
  <si>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</si>
  <si>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</si>
  <si>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</si>
  <si>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</si>
  <si>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</si>
  <si>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</si>
  <si>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</si>
  <si>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</si>
  <si>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</si>
  <si>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</si>
  <si>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</si>
  <si>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</si>
  <si>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</si>
  <si>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</si>
  <si>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</si>
  <si>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</si>
  <si>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</si>
  <si>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</si>
  <si>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</si>
  <si>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</si>
  <si>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</si>
  <si>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</si>
  <si>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</si>
  <si>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</si>
  <si>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</si>
  <si>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</si>
  <si>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</si>
  <si>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</si>
  <si>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</si>
  <si>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</si>
  <si>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</si>
  <si>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</si>
  <si>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</si>
  <si>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</si>
  <si>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</si>
  <si>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</si>
  <si>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</si>
  <si>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</si>
  <si>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</si>
  <si>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</si>
  <si>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</si>
  <si>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</si>
  <si>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</si>
  <si>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</si>
  <si>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</si>
  <si>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</si>
  <si>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</si>
  <si>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</si>
  <si>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</si>
  <si>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</si>
  <si>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</si>
  <si>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</si>
  <si>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</si>
  <si>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</si>
  <si>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</si>
  <si>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</si>
  <si>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</si>
  <si>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</si>
  <si>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</si>
  <si>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</si>
  <si>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</si>
  <si>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</si>
  <si>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</si>
  <si>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</si>
  <si>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</si>
  <si>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</si>
  <si>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</si>
  <si>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</si>
  <si>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</si>
  <si>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</si>
  <si>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</si>
  <si>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</si>
  <si>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</si>
  <si>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</si>
  <si>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</si>
  <si>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</si>
  <si>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</si>
  <si>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</si>
  <si>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</si>
  <si>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</si>
  <si>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</si>
  <si>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</si>
  <si>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</si>
  <si>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</si>
  <si>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</si>
  <si>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</si>
  <si>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</si>
  <si>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</si>
  <si>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</si>
  <si>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</si>
  <si>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</si>
  <si>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</si>
  <si>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</si>
  <si>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</si>
  <si>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</si>
  <si>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</si>
  <si>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</si>
  <si>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</si>
  <si>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</si>
  <si>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</si>
  <si>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</si>
  <si>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</si>
  <si>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</si>
  <si>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</si>
  <si>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</si>
  <si>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</si>
  <si>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</si>
  <si>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</si>
  <si>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</si>
  <si>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</si>
  <si>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</si>
  <si>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</si>
  <si>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</si>
  <si>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</si>
  <si>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</si>
  <si>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</si>
  <si>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</si>
  <si>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</si>
  <si>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</si>
  <si>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</si>
  <si>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</si>
  <si>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</si>
  <si>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</si>
  <si>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</si>
  <si>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</si>
  <si>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</si>
  <si>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</si>
  <si>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</si>
  <si>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</si>
  <si>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</si>
  <si>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</si>
  <si>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</si>
  <si>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</si>
  <si>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</si>
  <si>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</si>
  <si>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</si>
  <si>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</si>
  <si>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</si>
  <si>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</si>
  <si>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</si>
  <si>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</si>
  <si>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</si>
  <si>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</si>
  <si>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</si>
  <si>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</si>
  <si>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</si>
  <si>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</si>
  <si>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</si>
  <si>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</si>
  <si>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</si>
  <si>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</si>
  <si>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</si>
  <si>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</si>
  <si>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</si>
  <si>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</si>
  <si>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</si>
  <si>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</si>
  <si>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</si>
  <si>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</si>
  <si>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</si>
  <si>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</si>
  <si>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</si>
  <si>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</si>
  <si>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</si>
  <si>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</si>
  <si>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</si>
  <si>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</si>
  <si>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</si>
  <si>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</si>
  <si>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</si>
  <si>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</si>
  <si>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</si>
  <si>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</si>
  <si>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</si>
  <si>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</si>
  <si>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</si>
  <si>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</si>
  <si>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</si>
  <si>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</si>
  <si>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</si>
  <si>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</si>
  <si>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</si>
  <si>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</si>
  <si>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</si>
  <si>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</si>
  <si>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</si>
  <si>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</si>
  <si>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</si>
  <si>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</si>
  <si>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</si>
  <si>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</si>
  <si>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</si>
  <si>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</si>
  <si>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</si>
  <si>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</si>
  <si>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</si>
  <si>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</si>
  <si>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</si>
  <si>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</si>
  <si>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</si>
  <si>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</si>
  <si>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</si>
  <si>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</si>
  <si>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</si>
  <si>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</si>
  <si>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</si>
  <si>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</si>
  <si>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</si>
  <si>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</si>
  <si>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</si>
  <si>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</si>
  <si>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</si>
  <si>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</si>
  <si>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</si>
  <si>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</si>
  <si>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</si>
  <si>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</si>
  <si>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</si>
  <si>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</si>
  <si>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</si>
  <si>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</si>
  <si>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</si>
  <si>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</si>
  <si>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</si>
  <si>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</si>
  <si>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</si>
  <si>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</si>
  <si>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</si>
  <si>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</si>
  <si>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</si>
  <si>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</si>
  <si>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</si>
  <si>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</si>
  <si>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</si>
  <si>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</si>
  <si>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</si>
  <si>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</si>
  <si>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</si>
  <si>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</si>
  <si>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</si>
  <si>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</si>
  <si>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</si>
  <si>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</si>
  <si>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</si>
  <si>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</si>
  <si>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</si>
  <si>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</si>
  <si>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</si>
  <si>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</si>
  <si>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</si>
  <si>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</si>
  <si>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</si>
  <si>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</si>
  <si>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</si>
  <si>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</si>
  <si>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</si>
  <si>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</si>
  <si>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</si>
  <si>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</si>
  <si>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</si>
  <si>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</si>
  <si>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</si>
  <si>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</si>
  <si>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</si>
  <si>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</si>
  <si>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</si>
  <si>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</si>
  <si>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</si>
  <si>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</si>
  <si>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</si>
  <si>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</si>
  <si>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</si>
  <si>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</si>
  <si>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</si>
  <si>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</si>
  <si>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</si>
  <si>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</si>
  <si>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</si>
  <si>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</si>
  <si>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</si>
  <si>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</si>
  <si>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</si>
  <si>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</si>
  <si>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</si>
  <si>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</si>
  <si>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</si>
  <si>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</si>
  <si>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</si>
  <si>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</si>
  <si>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</si>
  <si>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</si>
  <si>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</si>
  <si>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</si>
  <si>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</si>
  <si>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</si>
  <si>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</si>
  <si>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</si>
  <si>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</si>
  <si>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</si>
  <si>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</si>
  <si>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</si>
  <si>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</si>
  <si>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</si>
  <si>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</si>
  <si>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</si>
  <si>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</si>
  <si>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</si>
  <si>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</si>
  <si>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</si>
  <si>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</si>
  <si>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</si>
  <si>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</si>
  <si>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</si>
  <si>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</si>
  <si>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</si>
  <si>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</si>
  <si>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</si>
  <si>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</si>
  <si>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</si>
  <si>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</si>
  <si>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</si>
  <si>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</si>
  <si>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</si>
  <si>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</si>
  <si>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</si>
  <si>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</si>
  <si>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</si>
  <si>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</si>
  <si>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</si>
  <si>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</si>
  <si>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</si>
  <si>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</si>
  <si>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</si>
  <si>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</si>
  <si>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</si>
  <si>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</si>
  <si>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</si>
  <si>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</si>
  <si>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</si>
  <si>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</si>
  <si>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</si>
  <si>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</si>
  <si>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</si>
  <si>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</si>
  <si>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</si>
  <si>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</si>
  <si>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</si>
  <si>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</si>
  <si>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</si>
  <si>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</si>
  <si>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</si>
  <si>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</si>
  <si>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</si>
  <si>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</si>
  <si>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</si>
  <si>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</si>
  <si>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</si>
  <si>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</si>
  <si>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</si>
  <si>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</si>
  <si>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</si>
  <si>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</si>
  <si>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</si>
  <si>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</si>
  <si>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</si>
  <si>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</si>
  <si>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</si>
  <si>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</si>
  <si>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</si>
  <si>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</si>
  <si>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</si>
  <si>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</si>
  <si>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</si>
  <si>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</si>
  <si>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</si>
  <si>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</si>
  <si>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</si>
  <si>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</si>
  <si>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</si>
  <si>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</si>
  <si>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</si>
  <si>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</si>
  <si>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</si>
  <si>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</si>
  <si>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</si>
  <si>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</si>
  <si>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</si>
  <si>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</si>
  <si>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</si>
  <si>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</si>
  <si>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</si>
  <si>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</si>
  <si>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</si>
  <si>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</si>
  <si>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</si>
  <si>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</si>
  <si>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</si>
  <si>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</si>
  <si>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</si>
  <si>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</si>
  <si>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</si>
  <si>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</si>
  <si>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</si>
  <si>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</si>
  <si>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</si>
  <si>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</si>
  <si>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</si>
  <si>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</si>
  <si>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</si>
  <si>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</si>
  <si>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</si>
  <si>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</si>
  <si>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</si>
  <si>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</si>
  <si>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</si>
  <si>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</si>
  <si>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</si>
  <si>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</si>
  <si>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</si>
  <si>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</si>
  <si>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</si>
  <si>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</si>
  <si>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</si>
  <si>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</si>
  <si>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</si>
  <si>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</si>
  <si>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</si>
  <si>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</si>
  <si>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</si>
  <si>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</si>
  <si>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</si>
  <si>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</si>
  <si>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</si>
  <si>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</si>
  <si>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</si>
  <si>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</si>
  <si>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</si>
  <si>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</si>
  <si>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</si>
  <si>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</si>
  <si>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</si>
  <si>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</si>
  <si>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</si>
  <si>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</si>
  <si>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</si>
  <si>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</si>
  <si>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</si>
  <si>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</si>
  <si>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</si>
  <si>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</si>
  <si>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</si>
  <si>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</si>
  <si>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</si>
  <si>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</si>
  <si>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</si>
  <si>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</si>
  <si>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</si>
  <si>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</si>
  <si>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</si>
  <si>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</si>
  <si>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</si>
  <si>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</si>
  <si>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</si>
  <si>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</si>
  <si>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</si>
  <si>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</si>
  <si>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</si>
  <si>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</si>
  <si>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</si>
  <si>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</si>
  <si>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</si>
  <si>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</si>
  <si>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</si>
  <si>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</si>
  <si>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</si>
  <si>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</si>
  <si>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</si>
  <si>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</si>
  <si>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</si>
  <si>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</si>
  <si>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</si>
  <si>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</si>
  <si>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</si>
  <si>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</si>
  <si>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</si>
  <si>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</si>
  <si>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</si>
  <si>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</si>
  <si>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</si>
  <si>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</si>
  <si>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</si>
  <si>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</si>
  <si>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</si>
  <si>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</si>
  <si>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</si>
  <si>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</si>
  <si>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</si>
  <si>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</si>
  <si>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</si>
  <si>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</si>
  <si>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</si>
  <si>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</si>
  <si>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</si>
  <si>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</si>
  <si>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</si>
  <si>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</si>
  <si>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</si>
  <si>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</si>
  <si>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</si>
  <si>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</si>
  <si>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</si>
  <si>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</si>
  <si>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</si>
  <si>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</si>
  <si>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</si>
  <si>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</si>
  <si>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</si>
  <si>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</si>
  <si>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</si>
  <si>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</si>
  <si>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</si>
  <si>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</si>
  <si>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</si>
  <si>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</si>
  <si>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</si>
  <si>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</si>
  <si>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</si>
  <si>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</si>
  <si>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</si>
  <si>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</si>
  <si>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</si>
  <si>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</si>
  <si>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</si>
  <si>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</si>
  <si>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</si>
  <si>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</si>
  <si>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</si>
  <si>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</si>
  <si>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</si>
  <si>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</si>
  <si>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</si>
  <si>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</si>
  <si>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</si>
  <si>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</si>
  <si>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</si>
  <si>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</si>
  <si>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</si>
  <si>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</si>
  <si>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</si>
  <si>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</si>
  <si>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</si>
  <si>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</si>
  <si>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</si>
  <si>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</si>
  <si>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</si>
  <si>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</si>
  <si>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</si>
  <si>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</si>
  <si>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</si>
  <si>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</si>
  <si>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</si>
  <si>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</si>
  <si>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</si>
  <si>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</si>
  <si>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</si>
  <si>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</si>
  <si>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</si>
  <si>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</si>
  <si>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</si>
  <si>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</si>
  <si>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</si>
  <si>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</si>
  <si>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</si>
  <si>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</si>
  <si>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</si>
  <si>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</si>
  <si>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</si>
  <si>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</si>
  <si>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</si>
  <si>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</si>
  <si>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</si>
  <si>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</si>
  <si>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</si>
  <si>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</si>
  <si>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</si>
  <si>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</si>
  <si>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</si>
  <si>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</si>
  <si>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</si>
  <si>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</si>
  <si>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</si>
  <si>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</si>
  <si>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</si>
  <si>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</si>
  <si>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</si>
  <si>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</si>
  <si>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</si>
  <si>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</si>
  <si>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</si>
  <si>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</si>
  <si>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</si>
  <si>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</si>
  <si>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</si>
  <si>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</si>
  <si>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</si>
  <si>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</si>
  <si>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</si>
  <si>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</si>
  <si>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</si>
  <si>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</si>
  <si>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</si>
  <si>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</si>
  <si>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</si>
  <si>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</si>
  <si>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</si>
  <si>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</si>
  <si>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</si>
  <si>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</si>
  <si>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</si>
  <si>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</si>
  <si>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</si>
  <si>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</si>
  <si>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</si>
  <si>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</si>
  <si>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</si>
  <si>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</si>
  <si>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</si>
  <si>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</si>
  <si>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</si>
  <si>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</si>
  <si>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</si>
  <si>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</si>
  <si>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</si>
  <si>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</si>
  <si>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</si>
  <si>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</si>
  <si>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</si>
  <si>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</si>
  <si>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</si>
  <si>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</si>
  <si>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</si>
  <si>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</si>
  <si>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</si>
  <si>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</si>
  <si>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</si>
  <si>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</si>
  <si>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</si>
  <si>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</si>
  <si>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</si>
  <si>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</si>
  <si>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</si>
  <si>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</si>
  <si>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</si>
  <si>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</si>
  <si>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</si>
  <si>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</si>
  <si>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</si>
  <si>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</si>
  <si>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</si>
  <si>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</si>
  <si>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</si>
  <si>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</si>
  <si>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</si>
  <si>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</si>
  <si>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</si>
  <si>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</si>
  <si>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</si>
  <si>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</si>
  <si>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</si>
  <si>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</si>
  <si>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</si>
  <si>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</si>
  <si>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</si>
  <si>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</si>
  <si>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</si>
  <si>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</si>
  <si>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</si>
  <si>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</si>
  <si>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</si>
  <si>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</si>
  <si>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</si>
  <si>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</si>
  <si>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</si>
  <si>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</si>
  <si>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</si>
  <si>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</si>
  <si>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</si>
  <si>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</si>
  <si>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</si>
  <si>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</si>
  <si>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</si>
  <si>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</si>
  <si>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</si>
  <si>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</si>
  <si>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</si>
  <si>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</si>
  <si>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</si>
  <si>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</si>
  <si>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</si>
  <si>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</si>
  <si>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</si>
  <si>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</si>
  <si>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</si>
  <si>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</si>
  <si>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</si>
  <si>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</si>
  <si>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</si>
  <si>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</si>
  <si>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</si>
  <si>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</si>
  <si>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</si>
  <si>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</si>
  <si>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</si>
  <si>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</si>
  <si>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</si>
  <si>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</si>
  <si>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</si>
  <si>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</si>
  <si>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</si>
  <si>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</si>
  <si>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</si>
  <si>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</si>
  <si>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</si>
  <si>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</si>
  <si>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</si>
  <si>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</si>
  <si>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</si>
  <si>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</si>
  <si>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</si>
  <si>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</si>
  <si>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</si>
  <si>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</si>
  <si>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</si>
  <si>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</si>
  <si>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</si>
  <si>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</si>
  <si>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</si>
  <si>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</si>
  <si>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</si>
  <si>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</si>
  <si>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</si>
  <si>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</si>
  <si>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</si>
  <si>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</si>
  <si>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</si>
  <si>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</si>
  <si>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</si>
  <si>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</si>
  <si>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</si>
  <si>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</si>
  <si>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</si>
  <si>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</si>
  <si>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</si>
  <si>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</si>
  <si>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</si>
  <si>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</si>
  <si>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</si>
  <si>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</si>
  <si>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</si>
  <si>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</si>
  <si>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</si>
  <si>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</si>
  <si>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</si>
  <si>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</si>
  <si>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</si>
  <si>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</si>
  <si>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</si>
  <si>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</si>
  <si>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</si>
  <si>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</si>
  <si>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</si>
  <si>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</si>
  <si>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</si>
  <si>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</si>
  <si>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</si>
  <si>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</si>
  <si>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</si>
  <si>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</si>
  <si>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</si>
  <si>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</si>
  <si>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</si>
  <si>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</si>
  <si>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</si>
  <si>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</si>
  <si>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</si>
  <si>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</si>
  <si>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</si>
  <si>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</si>
  <si>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</si>
  <si>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</si>
  <si>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</si>
  <si>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</si>
  <si>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</si>
  <si>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</si>
  <si>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</si>
  <si>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</si>
  <si>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</si>
  <si>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</si>
  <si>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</si>
  <si>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</si>
  <si>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</si>
  <si>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</si>
  <si>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</si>
  <si>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</si>
  <si>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</si>
  <si>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</si>
  <si>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</si>
  <si>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</si>
  <si>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</si>
  <si>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</si>
  <si>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</si>
  <si>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</si>
  <si>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</si>
  <si>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</si>
  <si>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</si>
  <si>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</si>
  <si>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</si>
  <si>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</si>
  <si>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</si>
  <si>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</si>
  <si>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</si>
  <si>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</si>
  <si>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</si>
  <si>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</si>
  <si>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</si>
  <si>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</si>
  <si>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</si>
  <si>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</si>
  <si>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</si>
  <si>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</si>
  <si>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</si>
  <si>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</si>
  <si>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</si>
  <si>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</si>
  <si>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</si>
  <si>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</si>
  <si>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</si>
  <si>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</si>
  <si>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</si>
  <si>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</si>
  <si>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</si>
  <si>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</si>
  <si>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</si>
  <si>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</si>
  <si>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</si>
  <si>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</si>
  <si>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</si>
  <si>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</si>
  <si>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</si>
  <si>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</si>
  <si>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</si>
  <si>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</si>
  <si>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</si>
  <si>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</si>
  <si>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</si>
  <si>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</si>
  <si>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</si>
  <si>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</si>
  <si>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</si>
  <si>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</si>
  <si>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</si>
  <si>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</si>
  <si>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</si>
  <si>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</si>
  <si>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</si>
  <si>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</si>
  <si>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</si>
  <si>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</si>
  <si>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</si>
  <si>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</si>
  <si>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</si>
  <si>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</si>
  <si>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</si>
  <si>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</si>
  <si>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</si>
  <si>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</si>
  <si>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</si>
  <si>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</si>
  <si>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</si>
  <si>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</si>
  <si>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</si>
  <si>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</si>
  <si>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</si>
  <si>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</si>
  <si>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</si>
  <si>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</si>
  <si>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</si>
  <si>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</si>
  <si>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</si>
  <si>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</si>
  <si>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</si>
  <si>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</si>
  <si>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</si>
  <si>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</si>
  <si>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</si>
  <si>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</si>
  <si>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</si>
  <si>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</si>
  <si>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</si>
  <si>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</si>
  <si>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</si>
  <si>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</si>
  <si>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</si>
  <si>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</si>
  <si>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</si>
  <si>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</si>
  <si>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</si>
  <si>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</si>
  <si>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</si>
  <si>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</si>
  <si>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</si>
  <si>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</si>
  <si>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</si>
  <si>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</si>
  <si>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</si>
  <si>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</si>
  <si>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</si>
  <si>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</si>
  <si>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</si>
  <si>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</si>
  <si>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</si>
  <si>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</si>
  <si>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</si>
  <si>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</si>
  <si>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</si>
  <si>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</si>
  <si>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</si>
  <si>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</si>
  <si>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</si>
  <si>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</si>
  <si>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</si>
  <si>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</si>
  <si>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</si>
  <si>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</si>
  <si>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</si>
  <si>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</si>
  <si>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</si>
  <si>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</si>
  <si>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</si>
  <si>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</si>
  <si>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</si>
  <si>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</si>
  <si>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</si>
  <si>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</si>
  <si>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</si>
  <si>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</si>
  <si>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</si>
  <si>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</si>
  <si>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</si>
  <si>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</si>
  <si>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</si>
  <si>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</si>
  <si>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</si>
  <si>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</si>
  <si>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</si>
  <si>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</si>
  <si>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</si>
  <si>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</si>
  <si>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</si>
  <si>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</si>
  <si>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</si>
  <si>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</si>
  <si>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</si>
  <si>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</si>
  <si>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</si>
  <si>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</si>
  <si>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</si>
  <si>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</si>
  <si>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</si>
  <si>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</si>
  <si>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</si>
  <si>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</si>
  <si>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</si>
  <si>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</si>
  <si>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</si>
  <si>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</si>
  <si>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</si>
  <si>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</si>
  <si>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</si>
  <si>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</si>
  <si>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</si>
  <si>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</si>
  <si>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</si>
  <si>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</si>
  <si>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</si>
  <si>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</si>
  <si>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</si>
  <si>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</si>
  <si>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</si>
  <si>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</si>
  <si>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</si>
  <si>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</si>
  <si>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</si>
  <si>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</si>
  <si>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</si>
  <si>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</si>
  <si>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</si>
  <si>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</si>
  <si>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</si>
  <si>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</si>
  <si>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</si>
  <si>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</si>
  <si>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</si>
  <si>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</si>
  <si>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</si>
  <si>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</si>
  <si>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</si>
  <si>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</si>
  <si>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</si>
  <si>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</si>
  <si>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</si>
  <si>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</si>
  <si>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</si>
  <si>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</si>
  <si>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</si>
  <si>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</si>
  <si>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</si>
  <si>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</si>
  <si>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</si>
  <si>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</si>
  <si>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</si>
  <si>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</si>
  <si>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</si>
  <si>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</si>
  <si>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</si>
  <si>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</si>
  <si>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</si>
  <si>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</si>
  <si>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</si>
  <si>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</si>
  <si>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</si>
  <si>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</si>
  <si>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</si>
  <si>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</si>
  <si>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</si>
  <si>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</si>
  <si>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</si>
  <si>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</si>
  <si>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</si>
  <si>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</si>
  <si>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</si>
  <si>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</si>
  <si>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</si>
  <si>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</si>
  <si>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</si>
  <si>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</si>
  <si>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</si>
  <si>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</si>
  <si>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</si>
  <si>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</si>
  <si>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</si>
  <si>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</si>
  <si>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</si>
  <si>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</si>
  <si>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</si>
  <si>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</si>
  <si>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</si>
  <si>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</si>
  <si>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</si>
  <si>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</si>
  <si>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</si>
  <si>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</si>
  <si>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</si>
  <si>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</si>
  <si>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</si>
  <si>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</si>
  <si>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</si>
  <si>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</si>
  <si>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</si>
  <si>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</si>
  <si>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</si>
  <si>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</si>
  <si>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</si>
  <si>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</si>
  <si>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</si>
  <si>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</si>
  <si>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</si>
  <si>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</si>
  <si>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</si>
  <si>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</si>
  <si>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</si>
  <si>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</si>
  <si>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</si>
  <si>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</si>
  <si>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</si>
  <si>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</si>
  <si>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</si>
  <si>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</si>
  <si>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</si>
  <si>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</si>
  <si>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</si>
  <si>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</si>
  <si>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</si>
  <si>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</si>
  <si>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</si>
  <si>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</si>
  <si>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</si>
  <si>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</si>
  <si>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</si>
  <si>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</si>
  <si>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</si>
  <si>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</si>
  <si>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</si>
  <si>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</si>
  <si>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</si>
  <si>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</si>
  <si>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</si>
  <si>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</si>
  <si>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</si>
  <si>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</si>
  <si>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</si>
  <si>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</si>
  <si>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</si>
  <si>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</si>
  <si>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</si>
  <si>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</si>
  <si>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</si>
  <si>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</si>
  <si>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</si>
  <si>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</si>
  <si>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</si>
  <si>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</si>
  <si>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</si>
  <si>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</si>
  <si>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</si>
  <si>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</si>
  <si>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</si>
  <si>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</si>
  <si>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</si>
  <si>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</si>
  <si>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</si>
  <si>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</si>
  <si>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</si>
  <si>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</si>
  <si>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</si>
  <si>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</si>
  <si>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</si>
  <si>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</si>
  <si>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</si>
  <si>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</si>
  <si>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</si>
  <si>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</si>
  <si>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</si>
  <si>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</si>
  <si>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</si>
  <si>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</si>
  <si>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</si>
  <si>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</si>
  <si>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</si>
  <si>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</si>
  <si>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</si>
  <si>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</si>
  <si>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</si>
  <si>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</si>
  <si>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</si>
  <si>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</si>
  <si>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</si>
  <si>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</si>
  <si>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</si>
  <si>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</si>
  <si>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</si>
  <si>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</si>
  <si>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</si>
  <si>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</si>
  <si>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</si>
  <si>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</si>
  <si>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</si>
  <si>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</si>
  <si>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</si>
  <si>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</si>
  <si>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</si>
  <si>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</si>
  <si>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</si>
  <si>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</si>
  <si>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</si>
  <si>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</si>
  <si>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</si>
  <si>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</si>
  <si>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</si>
  <si>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</si>
  <si>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</si>
  <si>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</si>
  <si>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</si>
  <si>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</si>
  <si>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</si>
  <si>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</si>
  <si>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</si>
  <si>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</si>
  <si>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</si>
  <si>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</si>
  <si>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</si>
  <si>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</si>
  <si>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</si>
  <si>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</si>
  <si>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</si>
  <si>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</si>
  <si>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</si>
  <si>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</si>
  <si>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</si>
  <si>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</si>
  <si>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</si>
  <si>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</si>
  <si>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</si>
  <si>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</si>
  <si>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</si>
  <si>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</si>
  <si>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</si>
  <si>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</si>
  <si>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</si>
  <si>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</si>
  <si>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</si>
  <si>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</si>
  <si>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</si>
  <si>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</si>
  <si>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</si>
  <si>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</si>
  <si>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</si>
  <si>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</si>
  <si>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</si>
  <si>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</si>
  <si>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</si>
  <si>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</si>
  <si>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</si>
  <si>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</si>
  <si>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</si>
  <si>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</si>
  <si>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</si>
  <si>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</si>
  <si>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</si>
  <si>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</si>
  <si>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</si>
  <si>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</si>
  <si>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</si>
  <si>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</si>
  <si>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</si>
  <si>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</si>
  <si>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</si>
  <si>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</si>
  <si>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</si>
  <si>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</si>
  <si>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</si>
  <si>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</si>
  <si>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</si>
  <si>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</si>
  <si>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</si>
  <si>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</si>
  <si>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</si>
  <si>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</si>
  <si>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</si>
  <si>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</si>
  <si>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</si>
  <si>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</si>
  <si>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</si>
  <si>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</si>
  <si>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</si>
  <si>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</si>
  <si>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</si>
  <si>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</si>
  <si>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</si>
  <si>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</si>
  <si>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</si>
  <si>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</si>
  <si>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</si>
  <si>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</si>
  <si>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</si>
  <si>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</si>
  <si>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</si>
  <si>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</si>
  <si>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</si>
  <si>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</si>
  <si>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</si>
  <si>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</si>
  <si>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</si>
  <si>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</si>
  <si>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</si>
  <si>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</si>
  <si>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</si>
  <si>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</si>
  <si>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</si>
  <si>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</si>
  <si>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</si>
  <si>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</si>
  <si>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</si>
  <si>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</si>
  <si>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</si>
  <si>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</si>
  <si>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</si>
  <si>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</si>
  <si>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</si>
  <si>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</si>
  <si>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</si>
  <si>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</si>
  <si>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</si>
  <si>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</si>
  <si>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</si>
  <si>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</si>
  <si>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</si>
  <si>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</si>
  <si>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</si>
  <si>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</si>
  <si>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</si>
  <si>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</si>
  <si>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</si>
  <si>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</si>
  <si>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</si>
  <si>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</si>
  <si>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</si>
  <si>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</si>
  <si>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</si>
  <si>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</si>
  <si>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</si>
  <si>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</si>
  <si>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</si>
  <si>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</si>
  <si>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</si>
  <si>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</si>
  <si>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</si>
  <si>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</si>
  <si>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</si>
  <si>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</si>
  <si>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</si>
  <si>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</si>
  <si>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</si>
  <si>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</si>
  <si>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</si>
  <si>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</si>
  <si>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</si>
  <si>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</si>
  <si>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</si>
  <si>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</si>
  <si>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</si>
  <si>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</si>
  <si>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</si>
  <si>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</si>
  <si>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</si>
  <si>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</si>
  <si>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</si>
  <si>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</si>
  <si>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</si>
  <si>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</si>
  <si>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</si>
  <si>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</si>
  <si>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</si>
  <si>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</si>
  <si>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</si>
  <si>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</si>
  <si>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</si>
  <si>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</si>
  <si>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</si>
  <si>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</si>
  <si>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</si>
  <si>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</si>
  <si>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</si>
  <si>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</si>
  <si>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</si>
  <si>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</si>
  <si>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</si>
  <si>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</si>
  <si>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</si>
  <si>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</si>
  <si>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</si>
  <si>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</si>
  <si>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</si>
  <si>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</si>
  <si>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</si>
  <si>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</si>
  <si>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</si>
  <si>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</si>
  <si>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</si>
  <si>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</si>
  <si>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</si>
  <si>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</si>
  <si>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</si>
  <si>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</si>
  <si>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</si>
  <si>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</si>
  <si>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</si>
  <si>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</si>
  <si>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</si>
  <si>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</si>
  <si>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</si>
  <si>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</si>
  <si>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</si>
  <si>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</si>
  <si>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</si>
  <si>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</si>
  <si>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</si>
  <si>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</si>
  <si>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</si>
  <si>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</si>
  <si>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</si>
  <si>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</si>
  <si>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</si>
  <si>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</si>
  <si>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</si>
  <si>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</si>
  <si>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</si>
  <si>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</si>
  <si>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</si>
  <si>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</si>
  <si>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</si>
  <si>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</si>
  <si>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</si>
  <si>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</si>
  <si>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</si>
  <si>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</si>
  <si>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</si>
  <si>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</si>
  <si>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</si>
  <si>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</si>
  <si>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</si>
  <si>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</si>
  <si>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</si>
  <si>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</si>
  <si>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</si>
  <si>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</si>
  <si>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</si>
  <si>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</si>
  <si>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</si>
  <si>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</si>
  <si>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</si>
  <si>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</si>
  <si>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</si>
  <si>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</si>
  <si>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</si>
  <si>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</si>
  <si>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</si>
  <si>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</si>
  <si>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</si>
  <si>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</si>
  <si>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</si>
  <si>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</si>
  <si>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</si>
  <si>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</si>
  <si>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</si>
  <si>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</si>
  <si>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</si>
  <si>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</si>
  <si>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</si>
  <si>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</si>
  <si>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</si>
  <si>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</si>
  <si>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</si>
  <si>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</si>
  <si>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</si>
  <si>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</si>
  <si>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</si>
  <si>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</si>
  <si>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</si>
  <si>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</si>
  <si>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</si>
  <si>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</si>
  <si>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</si>
  <si>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</si>
  <si>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</si>
  <si>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</si>
  <si>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</si>
  <si>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</si>
  <si>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</si>
  <si>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</si>
  <si>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</si>
  <si>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</si>
  <si>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</si>
  <si>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</si>
  <si>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</si>
  <si>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</si>
  <si>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</si>
  <si>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</si>
  <si>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</si>
  <si>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</si>
  <si>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</si>
  <si>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</si>
  <si>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</si>
  <si>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</si>
  <si>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</si>
  <si>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</si>
  <si>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</si>
  <si>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</si>
  <si>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</si>
  <si>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</si>
  <si>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</si>
  <si>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</si>
  <si>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</si>
  <si>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</si>
  <si>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</si>
  <si>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</si>
  <si>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</si>
  <si>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</si>
  <si>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</si>
  <si>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</si>
  <si>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</si>
  <si>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</si>
  <si>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</si>
  <si>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</si>
  <si>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</si>
  <si>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</si>
  <si>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</si>
  <si>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</si>
  <si>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</si>
  <si>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</si>
  <si>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</si>
  <si>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</si>
  <si>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</si>
  <si>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</si>
  <si>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</si>
  <si>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</si>
  <si>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</si>
  <si>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</si>
  <si>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</si>
  <si>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</si>
  <si>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</si>
  <si>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</si>
  <si>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</si>
  <si>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</si>
  <si>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</si>
  <si>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</si>
  <si>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</si>
  <si>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</si>
  <si>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</si>
  <si>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</si>
  <si>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</si>
  <si>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</si>
  <si>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</si>
  <si>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</si>
  <si>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</si>
  <si>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</si>
  <si>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</si>
  <si>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</si>
  <si>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</si>
  <si>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</si>
  <si>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</si>
  <si>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</si>
  <si>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</si>
  <si>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</si>
  <si>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</si>
  <si>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</si>
  <si>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</si>
  <si>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</si>
  <si>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</si>
  <si>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</si>
  <si>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</si>
  <si>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</si>
  <si>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</si>
  <si>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</si>
  <si>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</si>
  <si>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</si>
  <si>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</si>
  <si>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</si>
  <si>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</si>
  <si>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</si>
  <si>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</si>
  <si>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</si>
  <si>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</si>
  <si>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</si>
  <si>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</si>
  <si>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</si>
  <si>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</si>
  <si>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</si>
  <si>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</si>
  <si>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</si>
  <si>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</si>
  <si>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</si>
  <si>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</si>
  <si>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</si>
  <si>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</si>
  <si>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</si>
  <si>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</si>
  <si>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</si>
  <si>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</si>
  <si>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</si>
  <si>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</si>
  <si>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</si>
  <si>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</si>
  <si>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</si>
  <si>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</si>
  <si>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</si>
  <si>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</si>
  <si>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</si>
  <si>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</si>
  <si>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</si>
  <si>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</si>
  <si>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</si>
  <si>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</si>
  <si>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</si>
  <si>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</si>
  <si>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</si>
  <si>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</si>
  <si>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</si>
  <si>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</si>
  <si>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</si>
  <si>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</si>
  <si>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</si>
  <si>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</si>
  <si>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</si>
  <si>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</si>
  <si>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</si>
  <si>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</si>
  <si>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</si>
  <si>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</si>
  <si>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</si>
  <si>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</si>
  <si>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</si>
  <si>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</si>
  <si>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</si>
  <si>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</si>
  <si>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</si>
  <si>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</si>
  <si>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</si>
  <si>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</si>
  <si>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</si>
  <si>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</si>
  <si>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</si>
  <si>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</si>
  <si>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</si>
  <si>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</si>
  <si>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</si>
  <si>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</si>
  <si>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</si>
  <si>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</si>
  <si>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</si>
  <si>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</si>
  <si>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</si>
  <si>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</si>
  <si>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</si>
  <si>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</si>
  <si>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</si>
  <si>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</si>
  <si>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</si>
  <si>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</si>
  <si>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</si>
  <si>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</si>
  <si>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</si>
  <si>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</si>
  <si>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</si>
  <si>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</si>
  <si>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</si>
  <si>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</si>
  <si>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</si>
  <si>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</si>
  <si>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</si>
  <si>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</si>
  <si>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</si>
  <si>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</si>
  <si>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</si>
  <si>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</si>
  <si>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</si>
  <si>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</si>
  <si>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</si>
  <si>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</si>
  <si>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</si>
  <si>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</si>
  <si>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</si>
  <si>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</si>
  <si>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</si>
  <si>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</si>
  <si>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</si>
  <si>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</si>
  <si>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</si>
  <si>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</si>
  <si>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</si>
  <si>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</si>
  <si>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</si>
  <si>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</si>
  <si>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</si>
  <si>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</si>
  <si>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</si>
  <si>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</si>
  <si>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</si>
  <si>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</si>
  <si>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</si>
  <si>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</si>
  <si>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</si>
  <si>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</si>
  <si>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</si>
  <si>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</si>
  <si>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</si>
  <si>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</si>
  <si>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</si>
  <si>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</si>
  <si>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</si>
  <si>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</si>
  <si>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</si>
  <si>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</si>
  <si>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</si>
  <si>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</si>
  <si>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</si>
  <si>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</si>
  <si>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</si>
  <si>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</si>
  <si>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</si>
  <si>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</si>
  <si>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</si>
  <si>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</si>
  <si>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</si>
  <si>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</si>
  <si>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</si>
  <si>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</si>
  <si>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</si>
  <si>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</si>
  <si>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</si>
  <si>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</si>
  <si>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</si>
  <si>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</si>
  <si>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</si>
  <si>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</si>
  <si>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</si>
  <si>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</si>
  <si>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</si>
  <si>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</si>
  <si>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</si>
  <si>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</si>
  <si>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</si>
  <si>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</si>
  <si>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</si>
  <si>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</si>
  <si>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</si>
  <si>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</si>
  <si>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</si>
  <si>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</si>
  <si>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</si>
  <si>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</si>
  <si>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</si>
  <si>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</si>
  <si>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</si>
  <si>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</si>
  <si>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</si>
  <si>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</si>
  <si>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</si>
  <si>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</si>
  <si>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</si>
  <si>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</si>
  <si>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</si>
  <si>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</si>
  <si>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</si>
  <si>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</si>
  <si>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</si>
  <si>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</si>
  <si>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</si>
  <si>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</si>
  <si>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</si>
  <si>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</si>
  <si>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</si>
  <si>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</si>
  <si>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</si>
  <si>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</si>
  <si>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</si>
  <si>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</si>
  <si>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</si>
  <si>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</si>
  <si>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</si>
  <si>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</si>
  <si>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</si>
  <si>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</si>
  <si>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</si>
  <si>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</si>
  <si>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</si>
  <si>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</si>
  <si>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</si>
  <si>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</si>
  <si>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</si>
  <si>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</si>
  <si>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</si>
  <si>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</si>
  <si>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</si>
  <si>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</si>
  <si>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</si>
  <si>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</si>
  <si>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</si>
  <si>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</si>
  <si>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</si>
  <si>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</si>
  <si>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</si>
  <si>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</si>
  <si>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</si>
  <si>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</si>
  <si>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</si>
  <si>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</si>
  <si>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</si>
  <si>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</si>
  <si>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</si>
  <si>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</si>
  <si>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</si>
  <si>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</si>
  <si>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</si>
  <si>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</si>
  <si>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</si>
  <si>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</si>
  <si>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</si>
  <si>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</si>
  <si>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</si>
  <si>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</si>
  <si>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</si>
  <si>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</si>
  <si>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</si>
  <si>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</si>
  <si>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</si>
  <si>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</si>
  <si>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</si>
  <si>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</si>
  <si>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</si>
  <si>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</si>
  <si>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</si>
  <si>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</si>
  <si>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</si>
  <si>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</si>
  <si>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</si>
  <si>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</si>
  <si>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</si>
  <si>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</si>
  <si>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</si>
  <si>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</si>
  <si>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</si>
  <si>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</si>
  <si>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</si>
  <si>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</si>
  <si>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</si>
  <si>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</si>
  <si>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</si>
  <si>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</si>
  <si>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</si>
  <si>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</si>
  <si>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</si>
  <si>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</si>
  <si>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</si>
  <si>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</si>
  <si>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</si>
  <si>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</si>
  <si>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</si>
  <si>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</si>
  <si>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</si>
  <si>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</si>
  <si>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</si>
  <si>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</si>
  <si>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</si>
  <si>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</si>
  <si>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</si>
  <si>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</si>
  <si>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</si>
  <si>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</si>
  <si>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</si>
  <si>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</si>
  <si>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</si>
  <si>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</si>
  <si>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</si>
  <si>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</si>
  <si>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</si>
  <si>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</si>
  <si>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</si>
  <si>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</si>
  <si>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</si>
  <si>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</si>
  <si>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</si>
  <si>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</si>
  <si>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</si>
  <si>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</si>
  <si>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</si>
  <si>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</si>
  <si>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</si>
  <si>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</si>
  <si>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</si>
  <si>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</si>
  <si>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</si>
  <si>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</si>
  <si>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</si>
  <si>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</si>
  <si>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</si>
  <si>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</si>
  <si>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</si>
  <si>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</si>
  <si>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</si>
  <si>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</si>
  <si>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</si>
  <si>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</si>
  <si>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</si>
  <si>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</si>
  <si>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</si>
  <si>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</si>
  <si>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</si>
  <si>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</si>
  <si>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</si>
  <si>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</si>
  <si>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</si>
  <si>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</si>
  <si>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</si>
  <si>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</si>
  <si>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</si>
  <si>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</si>
  <si>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</si>
  <si>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</si>
  <si>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</si>
  <si>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</si>
  <si>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</si>
  <si>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</si>
  <si>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</si>
  <si>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</si>
  <si>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</si>
  <si>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</si>
  <si>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</si>
  <si>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</si>
  <si>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</si>
  <si>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</si>
  <si>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</si>
  <si>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</si>
  <si>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</si>
  <si>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</si>
  <si>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</si>
  <si>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</si>
  <si>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</si>
  <si>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</si>
  <si>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</si>
  <si>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</si>
  <si>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</si>
  <si>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</si>
  <si>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</si>
  <si>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</si>
  <si>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</si>
  <si>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</si>
  <si>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</si>
  <si>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</si>
  <si>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</si>
  <si>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</si>
  <si>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</si>
  <si>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</si>
  <si>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</si>
  <si>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</si>
  <si>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</si>
  <si>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</si>
  <si>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</si>
  <si>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</si>
  <si>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</si>
  <si>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</si>
  <si>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</si>
  <si>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</si>
  <si>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</si>
  <si>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</si>
  <si>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</si>
  <si>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</si>
  <si>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</si>
  <si>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</si>
  <si>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</si>
  <si>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</si>
  <si>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</si>
  <si>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</si>
  <si>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</si>
  <si>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</si>
  <si>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</si>
  <si>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</si>
  <si>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</si>
  <si>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</si>
  <si>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</si>
  <si>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</si>
  <si>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</si>
  <si>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</si>
  <si>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</si>
  <si>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</si>
  <si>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</si>
  <si>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</si>
  <si>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</si>
  <si>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</si>
  <si>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</si>
  <si>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</si>
  <si>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</si>
  <si>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</si>
  <si>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</si>
  <si>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</si>
  <si>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</si>
  <si>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</si>
  <si>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</si>
  <si>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</si>
  <si>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</si>
  <si>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</si>
  <si>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</si>
  <si>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</si>
  <si>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</si>
  <si>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</si>
  <si>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</si>
  <si>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</si>
  <si>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</si>
  <si>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</si>
  <si>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</si>
  <si>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</si>
  <si>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</si>
  <si>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</si>
  <si>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</si>
  <si>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</si>
  <si>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</si>
  <si>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</si>
  <si>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</si>
  <si>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</si>
  <si>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</si>
  <si>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</si>
  <si>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</si>
  <si>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</si>
  <si>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</si>
  <si>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</si>
  <si>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</si>
  <si>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</si>
  <si>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</si>
  <si>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</si>
  <si>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</si>
  <si>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</si>
  <si>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</si>
  <si>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</si>
  <si>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</si>
  <si>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</si>
  <si>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</si>
  <si>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</si>
  <si>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</si>
  <si>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</si>
  <si>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</si>
  <si>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</si>
  <si>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</si>
  <si>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</si>
  <si>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</si>
  <si>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</si>
  <si>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</si>
  <si>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</si>
  <si>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</si>
  <si>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</si>
  <si>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</si>
  <si>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</si>
  <si>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</si>
  <si>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</si>
  <si>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</si>
  <si>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</si>
  <si>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</si>
  <si>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</si>
  <si>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</si>
  <si>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</si>
  <si>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</si>
  <si>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</si>
  <si>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</si>
  <si>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</si>
  <si>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</si>
  <si>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</si>
  <si>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</si>
  <si>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</si>
  <si>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</si>
  <si>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</si>
  <si>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</si>
  <si>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</si>
  <si>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</si>
  <si>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</si>
  <si>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</si>
  <si>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</si>
  <si>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</si>
  <si>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</si>
  <si>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</si>
  <si>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</si>
  <si>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</si>
  <si>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</si>
  <si>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</si>
  <si>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</si>
  <si>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</si>
  <si>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</si>
  <si>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</si>
  <si>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</si>
  <si>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</si>
  <si>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</si>
  <si>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</si>
  <si>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</si>
  <si>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</si>
  <si>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</si>
  <si>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</si>
  <si>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</si>
  <si>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</si>
  <si>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</si>
  <si>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</si>
  <si>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</si>
  <si>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</si>
  <si>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</si>
  <si>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</si>
  <si>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</si>
  <si>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</si>
  <si>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</si>
  <si>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</si>
  <si>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</si>
  <si>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</si>
  <si>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</si>
  <si>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</si>
  <si>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</si>
  <si>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</si>
  <si>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</si>
  <si>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</si>
  <si>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</si>
  <si>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</si>
  <si>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</si>
  <si>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</si>
  <si>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</si>
  <si>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</si>
  <si>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</si>
  <si>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</si>
  <si>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</si>
  <si>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</si>
  <si>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</si>
  <si>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</si>
  <si>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</si>
  <si>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</si>
  <si>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</si>
  <si>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</si>
  <si>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</si>
  <si>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</si>
  <si>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</si>
  <si>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</si>
  <si>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</si>
  <si>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</si>
  <si>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</si>
  <si>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</si>
  <si>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</si>
  <si>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</si>
  <si>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</si>
  <si>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</si>
  <si>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</si>
  <si>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</si>
  <si>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</si>
  <si>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</si>
  <si>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</si>
  <si>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</si>
  <si>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</si>
  <si>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</si>
  <si>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</si>
  <si>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</si>
  <si>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</si>
  <si>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</si>
  <si>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</si>
  <si>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</si>
  <si>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</si>
  <si>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</si>
  <si>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</si>
  <si>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</si>
  <si>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</si>
  <si>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</si>
  <si>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</si>
  <si>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</si>
  <si>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</si>
  <si>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</si>
  <si>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</si>
  <si>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</si>
  <si>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</si>
  <si>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</si>
  <si>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</si>
  <si>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</si>
  <si>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</si>
  <si>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</si>
  <si>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</si>
  <si>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</si>
  <si>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</si>
  <si>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</si>
  <si>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</si>
  <si>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</si>
  <si>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</si>
  <si>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</si>
  <si>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</si>
  <si>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</si>
  <si>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</si>
  <si>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</si>
  <si>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</si>
  <si>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</si>
  <si>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</si>
  <si>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</si>
  <si>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</si>
  <si>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</si>
  <si>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</si>
  <si>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</si>
  <si>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</si>
  <si>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</si>
  <si>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</si>
  <si>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</si>
  <si>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</si>
  <si>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</si>
  <si>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</si>
  <si>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</si>
  <si>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</si>
  <si>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</si>
  <si>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</si>
  <si>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</si>
  <si>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</si>
  <si>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</si>
  <si>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</si>
  <si>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</si>
  <si>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</si>
  <si>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</si>
  <si>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</si>
  <si>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</si>
  <si>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</si>
  <si>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</si>
  <si>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</si>
  <si>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</si>
  <si>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</si>
  <si>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</si>
  <si>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</si>
  <si>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</si>
  <si>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</si>
  <si>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</si>
  <si>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</si>
  <si>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</si>
  <si>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</si>
  <si>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</si>
  <si>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</si>
  <si>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</si>
  <si>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</si>
  <si>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</si>
  <si>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</si>
  <si>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</si>
  <si>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</si>
  <si>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</si>
  <si>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</si>
  <si>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</si>
  <si>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</si>
  <si>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</si>
  <si>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</si>
  <si>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</si>
  <si>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</si>
  <si>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</si>
  <si>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</si>
  <si>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</si>
  <si>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</si>
  <si>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</si>
  <si>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</si>
  <si>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</si>
  <si>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</si>
  <si>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</si>
  <si>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</si>
  <si>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</si>
  <si>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</si>
  <si>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</si>
  <si>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</si>
  <si>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</si>
  <si>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</si>
  <si>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</si>
  <si>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</si>
  <si>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</si>
  <si>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</si>
  <si>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</si>
  <si>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</si>
  <si>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</si>
  <si>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</si>
  <si>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</si>
  <si>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</si>
  <si>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</si>
  <si>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</si>
  <si>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</si>
  <si>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</si>
  <si>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</si>
  <si>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</si>
  <si>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</si>
  <si>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</si>
  <si>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</si>
  <si>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</si>
  <si>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</si>
  <si>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</si>
  <si>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</si>
  <si>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</si>
  <si>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</si>
  <si>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</si>
  <si>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</si>
  <si>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</si>
  <si>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</si>
  <si>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</si>
  <si>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</si>
  <si>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</si>
  <si>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</si>
  <si>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</si>
  <si>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</si>
  <si>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</si>
  <si>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</si>
  <si>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</si>
  <si>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</si>
  <si>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</si>
  <si>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</si>
  <si>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</si>
  <si>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</si>
  <si>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</si>
  <si>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</si>
  <si>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</si>
  <si>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</si>
  <si>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</si>
  <si>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</si>
  <si>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</si>
  <si>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</si>
  <si>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</si>
  <si>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</si>
  <si>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</si>
  <si>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</si>
  <si>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</si>
  <si>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</si>
  <si>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</si>
  <si>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</si>
  <si>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</si>
  <si>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</si>
  <si>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</si>
  <si>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</si>
  <si>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</si>
  <si>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</si>
  <si>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</si>
  <si>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</si>
  <si>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</si>
  <si>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</si>
  <si>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</si>
  <si>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</si>
  <si>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</si>
  <si>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</si>
  <si>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</si>
  <si>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</si>
  <si>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</si>
  <si>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</si>
  <si>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</si>
  <si>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</si>
  <si>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</si>
  <si>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</si>
  <si>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</si>
  <si>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</si>
  <si>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</si>
  <si>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</si>
  <si>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</si>
  <si>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</si>
  <si>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</si>
  <si>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</si>
  <si>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</si>
  <si>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</si>
  <si>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</si>
  <si>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</si>
  <si>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</si>
  <si>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</si>
  <si>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</si>
  <si>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</si>
  <si>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</si>
  <si>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</si>
  <si>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</si>
  <si>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</si>
  <si>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</si>
  <si>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</si>
  <si>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</si>
  <si>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</si>
  <si>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</si>
  <si>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</si>
  <si>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</si>
  <si>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</si>
  <si>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</si>
  <si>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</si>
  <si>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</si>
  <si>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</si>
  <si>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</si>
  <si>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</si>
  <si>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</si>
  <si>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</si>
  <si>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</si>
  <si>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</si>
  <si>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</si>
  <si>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</si>
  <si>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</si>
  <si>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</si>
  <si>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</si>
  <si>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</si>
  <si>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</si>
  <si>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</si>
  <si>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</si>
  <si>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</si>
  <si>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</si>
  <si>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</si>
  <si>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</si>
  <si>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</si>
  <si>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</si>
  <si>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</si>
  <si>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</si>
  <si>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</si>
  <si>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</si>
  <si>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</si>
  <si>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</si>
  <si>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</si>
  <si>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</si>
  <si>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</si>
  <si>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</si>
  <si>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</si>
  <si>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</si>
  <si>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</si>
  <si>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</si>
  <si>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</si>
  <si>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</si>
  <si>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</si>
  <si>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</si>
  <si>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</si>
  <si>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</si>
  <si>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</si>
  <si>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</si>
  <si>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</si>
  <si>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</si>
  <si>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</si>
  <si>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</si>
  <si>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</si>
  <si>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</si>
  <si>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</si>
  <si>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</si>
  <si>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</si>
  <si>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</si>
  <si>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</si>
  <si>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</si>
  <si>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</si>
  <si>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</si>
  <si>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</si>
  <si>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</si>
  <si>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</si>
  <si>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</si>
  <si>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</si>
  <si>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</si>
  <si>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</si>
  <si>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</si>
  <si>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</si>
  <si>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</si>
  <si>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</si>
  <si>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</si>
  <si>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</si>
  <si>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</si>
  <si>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</si>
  <si>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</si>
  <si>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</si>
  <si>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</si>
  <si>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</si>
  <si>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</si>
  <si>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</si>
  <si>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</si>
  <si>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</si>
  <si>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</si>
  <si>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</si>
  <si>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</si>
  <si>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</si>
  <si>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</si>
  <si>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</si>
  <si>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</si>
  <si>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</si>
  <si>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</si>
  <si>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</si>
  <si>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</si>
  <si>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</si>
  <si>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</si>
  <si>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</si>
  <si>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</si>
  <si>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</si>
  <si>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</si>
  <si>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</si>
  <si>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</si>
  <si>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</si>
  <si>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</si>
  <si>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</si>
  <si>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</si>
  <si>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</si>
  <si>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</si>
  <si>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</si>
  <si>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</si>
  <si>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</si>
  <si>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</si>
  <si>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</si>
  <si>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</si>
  <si>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</si>
  <si>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</si>
  <si>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</si>
  <si>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</si>
  <si>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</si>
  <si>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</si>
  <si>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</si>
  <si>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</si>
  <si>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</si>
  <si>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</si>
  <si>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</si>
  <si>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</si>
  <si>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</si>
  <si>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</si>
  <si>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</si>
  <si>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</si>
  <si>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</si>
  <si>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</si>
  <si>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</si>
  <si>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</si>
  <si>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</si>
  <si>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</si>
  <si>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</si>
  <si>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</si>
  <si>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</si>
  <si>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</si>
  <si>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</si>
  <si>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</si>
  <si>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</si>
  <si>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</si>
  <si>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</si>
  <si>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</si>
  <si>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</si>
  <si>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</si>
  <si>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</si>
  <si>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</si>
  <si>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</si>
  <si>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</si>
  <si>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</si>
  <si>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</si>
  <si>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</si>
  <si>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</si>
  <si>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</si>
  <si>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</si>
  <si>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</si>
  <si>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</si>
  <si>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</si>
  <si>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</si>
  <si>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</si>
  <si>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</si>
  <si>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</si>
  <si>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</si>
  <si>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</si>
  <si>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</si>
  <si>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</si>
  <si>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</si>
  <si>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</si>
  <si>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</si>
  <si>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</si>
  <si>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</si>
  <si>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</si>
  <si>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</si>
  <si>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</si>
  <si>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</si>
  <si>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</si>
  <si>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</si>
  <si>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</si>
  <si>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</si>
  <si>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</si>
  <si>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</si>
  <si>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</si>
  <si>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</si>
  <si>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</si>
  <si>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</si>
  <si>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</si>
  <si>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</si>
  <si>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</si>
  <si>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</si>
  <si>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</si>
  <si>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</si>
  <si>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</si>
  <si>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</si>
  <si>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</si>
  <si>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</si>
  <si>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</si>
  <si>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</si>
  <si>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</si>
  <si>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</si>
  <si>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</si>
  <si>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</si>
  <si>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</si>
  <si>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</si>
  <si>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</si>
  <si>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</si>
  <si>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</si>
  <si>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</si>
  <si>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</si>
  <si>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</si>
  <si>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</si>
  <si>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</si>
  <si>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</si>
  <si>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</si>
  <si>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</si>
  <si>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</si>
  <si>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</si>
  <si>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</si>
  <si>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</si>
  <si>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</si>
  <si>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</si>
  <si>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</si>
  <si>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</si>
  <si>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</si>
  <si>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</si>
  <si>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</si>
  <si>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</si>
  <si>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</si>
  <si>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</si>
  <si>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</si>
  <si>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</si>
  <si>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</si>
  <si>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</si>
  <si>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</si>
  <si>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</si>
  <si>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</si>
  <si>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</si>
  <si>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</si>
  <si>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</si>
  <si>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</si>
  <si>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</si>
  <si>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</si>
  <si>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</si>
  <si>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</si>
  <si>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</si>
  <si>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</si>
  <si>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</si>
  <si>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</si>
  <si>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</si>
  <si>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</si>
  <si>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</si>
  <si>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</si>
  <si>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</si>
  <si>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</si>
  <si>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</si>
  <si>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</si>
  <si>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</si>
  <si>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</si>
  <si>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</si>
  <si>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</si>
  <si>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</si>
  <si>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</si>
  <si>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</si>
  <si>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</si>
  <si>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</si>
  <si>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</si>
  <si>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</si>
  <si>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</si>
  <si>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</si>
  <si>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</si>
  <si>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</si>
  <si>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</si>
  <si>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</si>
  <si>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</si>
  <si>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</si>
  <si>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</si>
  <si>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</si>
  <si>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</si>
  <si>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</si>
  <si>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</si>
  <si>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</si>
  <si>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</si>
  <si>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</si>
  <si>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</si>
  <si>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</si>
  <si>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</si>
  <si>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</si>
  <si>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</si>
  <si>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</si>
  <si>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</si>
  <si>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</si>
  <si>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</si>
  <si>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</si>
  <si>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</si>
  <si>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</si>
  <si>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</si>
  <si>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</si>
  <si>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</si>
  <si>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</si>
  <si>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</si>
  <si>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</si>
  <si>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</si>
  <si>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</si>
  <si>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</si>
  <si>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</si>
  <si>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</si>
  <si>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</si>
  <si>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</si>
  <si>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</si>
  <si>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</si>
  <si>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</si>
  <si>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</si>
  <si>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</si>
  <si>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</si>
  <si>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</si>
  <si>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</si>
  <si>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</si>
  <si>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</si>
  <si>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</si>
  <si>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</si>
  <si>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</si>
  <si>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</si>
  <si>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</si>
  <si>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</si>
  <si>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</si>
  <si>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</si>
  <si>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</si>
  <si>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</si>
  <si>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</si>
  <si>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</si>
  <si>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</si>
  <si>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</si>
  <si>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</si>
  <si>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</si>
  <si>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</si>
  <si>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</si>
  <si>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</si>
  <si>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</si>
  <si>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</si>
  <si>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</si>
  <si>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</si>
  <si>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</si>
  <si>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</si>
  <si>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</si>
  <si>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</si>
  <si>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</si>
  <si>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</si>
  <si>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</si>
  <si>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</si>
  <si>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</si>
  <si>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</si>
  <si>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</si>
  <si>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</si>
  <si>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</si>
  <si>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</si>
  <si>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</si>
  <si>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</si>
  <si>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</si>
  <si>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</si>
  <si>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</si>
  <si>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</si>
  <si>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</si>
  <si>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</si>
  <si>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</si>
  <si>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</si>
  <si>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</si>
  <si>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</si>
  <si>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</si>
  <si>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</si>
  <si>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</si>
  <si>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</si>
  <si>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</si>
  <si>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</si>
  <si>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</si>
  <si>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</si>
  <si>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</si>
  <si>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</si>
  <si>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</si>
  <si>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</si>
  <si>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</si>
  <si>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</si>
  <si>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</si>
  <si>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</si>
  <si>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</si>
  <si>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</si>
  <si>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</si>
  <si>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</si>
  <si>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</si>
  <si>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</si>
  <si>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</si>
  <si>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</si>
  <si>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</si>
  <si>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</si>
  <si>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</si>
  <si>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</si>
  <si>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</si>
  <si>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</si>
  <si>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</si>
  <si>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</si>
  <si>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</si>
  <si>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</si>
  <si>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</si>
  <si>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</si>
  <si>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</si>
  <si>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</si>
  <si>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</si>
  <si>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</si>
  <si>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</si>
  <si>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</si>
  <si>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</si>
  <si>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</si>
  <si>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</si>
  <si>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</si>
  <si>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</si>
  <si>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</si>
  <si>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</si>
  <si>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</si>
  <si>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</si>
  <si>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</si>
  <si>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</si>
  <si>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</si>
  <si>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</si>
  <si>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</si>
  <si>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</si>
  <si>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</si>
  <si>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</si>
  <si>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</si>
  <si>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</si>
  <si>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</si>
  <si>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</si>
  <si>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</si>
  <si>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</si>
  <si>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</si>
  <si>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</si>
  <si>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</si>
  <si>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</si>
  <si>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</si>
  <si>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</si>
  <si>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</si>
  <si>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</si>
  <si>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</si>
  <si>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</si>
  <si>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</si>
  <si>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</si>
  <si>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</si>
  <si>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</si>
  <si>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</si>
  <si>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</si>
  <si>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</si>
  <si>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</si>
  <si>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</si>
  <si>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</si>
  <si>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</si>
  <si>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</si>
  <si>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</si>
  <si>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</si>
  <si>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</si>
  <si>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</si>
  <si>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</si>
  <si>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</si>
  <si>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</si>
  <si>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</si>
  <si>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</si>
  <si>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</si>
  <si>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</si>
  <si>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</si>
  <si>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</si>
  <si>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</si>
  <si>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</si>
  <si>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</si>
  <si>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</si>
  <si>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</si>
  <si>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</si>
  <si>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</si>
  <si>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</si>
  <si>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</si>
  <si>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</si>
  <si>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</si>
  <si>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</si>
  <si>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</si>
  <si>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</si>
  <si>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</si>
  <si>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</si>
  <si>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</si>
  <si>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</si>
  <si>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</si>
  <si>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</si>
  <si>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</si>
  <si>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</si>
  <si>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</si>
  <si>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</si>
  <si>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</si>
  <si>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</si>
  <si>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</si>
  <si>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</si>
  <si>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</si>
  <si>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</si>
  <si>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</si>
  <si>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</si>
  <si>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</si>
  <si>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</si>
  <si>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</si>
  <si>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</si>
  <si>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</si>
  <si>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</si>
  <si>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</si>
  <si>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</si>
  <si>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</si>
  <si>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</si>
  <si>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</si>
  <si>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</si>
  <si>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</si>
  <si>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</si>
  <si>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</si>
  <si>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</si>
  <si>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</si>
  <si>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</si>
  <si>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</si>
  <si>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</si>
  <si>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</si>
  <si>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</si>
  <si>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</si>
  <si>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</si>
  <si>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</si>
  <si>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</si>
  <si>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</si>
  <si>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</si>
  <si>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</si>
  <si>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</si>
  <si>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</si>
  <si>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</si>
  <si>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</si>
  <si>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</si>
  <si>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</si>
  <si>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</si>
  <si>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</si>
  <si>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</si>
  <si>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</si>
  <si>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</si>
  <si>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</si>
  <si>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</si>
  <si>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</si>
  <si>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</si>
  <si>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</si>
  <si>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</si>
  <si>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</si>
  <si>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</si>
  <si>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</si>
  <si>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</si>
  <si>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</si>
  <si>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</si>
  <si>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</si>
  <si>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</si>
  <si>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</si>
  <si>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</si>
  <si>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</si>
  <si>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</si>
  <si>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</si>
  <si>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</si>
  <si>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</si>
  <si>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</si>
  <si>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</si>
  <si>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</si>
  <si>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</si>
  <si>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</si>
  <si>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</si>
  <si>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</si>
  <si>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</si>
  <si>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</si>
  <si>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</si>
  <si>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</si>
  <si>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</si>
  <si>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</si>
  <si>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</si>
  <si>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</si>
  <si>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</si>
  <si>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</si>
  <si>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</si>
  <si>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</si>
  <si>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</si>
  <si>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</si>
  <si>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</si>
  <si>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</si>
  <si>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</si>
  <si>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</si>
  <si>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</si>
  <si>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</si>
  <si>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</si>
  <si>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</si>
  <si>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</si>
  <si>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</si>
  <si>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</si>
  <si>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</si>
  <si>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</si>
  <si>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</si>
  <si>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</si>
  <si>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</si>
  <si>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</si>
  <si>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</si>
  <si>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</si>
  <si>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</si>
  <si>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</si>
  <si>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</si>
  <si>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</si>
  <si>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</si>
  <si>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</si>
  <si>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</si>
  <si>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</si>
  <si>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</si>
  <si>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</si>
  <si>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</si>
  <si>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</si>
  <si>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</si>
  <si>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</si>
  <si>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</si>
  <si>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</si>
  <si>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</si>
  <si>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</si>
  <si>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</si>
  <si>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</si>
  <si>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</si>
  <si>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</si>
  <si>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</si>
  <si>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</si>
  <si>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</si>
  <si>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</si>
  <si>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</si>
  <si>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</si>
  <si>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</si>
  <si>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</si>
  <si>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</si>
  <si>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</si>
  <si>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</si>
  <si>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</si>
  <si>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</si>
  <si>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</si>
  <si>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</si>
  <si>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</si>
  <si>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</si>
  <si>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</si>
  <si>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</si>
  <si>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</si>
  <si>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</si>
  <si>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</si>
  <si>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</si>
  <si>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</si>
  <si>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</si>
  <si>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</si>
  <si>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</si>
  <si>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</si>
  <si>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</si>
  <si>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</si>
  <si>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</si>
  <si>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</si>
  <si>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</si>
  <si>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</si>
  <si>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</si>
  <si>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</si>
  <si>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</si>
  <si>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</si>
  <si>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</si>
  <si>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</si>
  <si>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</si>
  <si>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</si>
  <si>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</si>
  <si>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</si>
  <si>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</si>
  <si>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</si>
  <si>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</si>
  <si>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</si>
  <si>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</si>
  <si>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</si>
  <si>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</si>
  <si>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</si>
  <si>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</si>
  <si>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</si>
  <si>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</si>
  <si>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</si>
  <si>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</si>
  <si>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</si>
  <si>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</si>
  <si>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</si>
  <si>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</si>
  <si>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</si>
  <si>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</si>
  <si>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</si>
  <si>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</si>
  <si>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</si>
  <si>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</si>
  <si>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</si>
  <si>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</si>
  <si>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</si>
  <si>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</si>
  <si>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</si>
  <si>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</si>
  <si>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</si>
  <si>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</si>
  <si>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</si>
  <si>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</si>
  <si>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</si>
  <si>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</si>
  <si>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</si>
  <si>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</si>
  <si>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</si>
  <si>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</si>
  <si>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</si>
  <si>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</si>
  <si>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</si>
  <si>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</si>
  <si>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</si>
  <si>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</si>
  <si>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</si>
  <si>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</si>
  <si>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</si>
  <si>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</si>
  <si>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</si>
  <si>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</si>
  <si>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</si>
  <si>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</si>
  <si>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</si>
  <si>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</si>
  <si>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</si>
  <si>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</si>
  <si>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</si>
  <si>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</si>
  <si>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</si>
  <si>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</si>
  <si>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</si>
  <si>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</si>
  <si>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</si>
  <si>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</si>
  <si>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</si>
  <si>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</si>
  <si>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</si>
  <si>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</si>
  <si>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</si>
  <si>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</si>
  <si>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</si>
  <si>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</si>
  <si>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</si>
  <si>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</si>
  <si>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</si>
  <si>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</si>
  <si>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</si>
  <si>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</si>
  <si>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</si>
  <si>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</si>
  <si>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</si>
  <si>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</si>
  <si>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</si>
  <si>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</si>
  <si>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</si>
  <si>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</si>
  <si>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</si>
  <si>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</si>
  <si>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</si>
  <si>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</si>
  <si>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</si>
  <si>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</si>
  <si>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</si>
  <si>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</si>
  <si>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</si>
  <si>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</si>
  <si>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</si>
  <si>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</si>
  <si>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</si>
  <si>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</si>
  <si>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</si>
  <si>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</si>
  <si>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</si>
  <si>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</si>
  <si>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</si>
  <si>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</si>
  <si>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</si>
  <si>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</si>
  <si>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</si>
  <si>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</si>
  <si>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</si>
  <si>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</si>
  <si>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</si>
  <si>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</si>
  <si>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</si>
  <si>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</si>
  <si>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</si>
  <si>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</si>
  <si>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</si>
  <si>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</si>
  <si>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</si>
  <si>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</si>
  <si>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</si>
  <si>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</si>
  <si>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</si>
  <si>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</si>
  <si>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</si>
  <si>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</si>
  <si>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</si>
  <si>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</si>
  <si>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</si>
  <si>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</si>
  <si>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</si>
  <si>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</si>
  <si>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</si>
  <si>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</si>
  <si>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</si>
  <si>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</si>
  <si>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</si>
  <si>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</si>
  <si>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</si>
  <si>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</si>
  <si>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</si>
  <si>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</si>
  <si>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</si>
  <si>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</si>
  <si>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</si>
  <si>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</si>
  <si>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</si>
  <si>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</si>
  <si>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</si>
  <si>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</si>
  <si>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</si>
  <si>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</si>
  <si>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</si>
  <si>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</si>
  <si>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</si>
  <si>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</si>
  <si>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</si>
  <si>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</si>
  <si>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</si>
  <si>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</si>
  <si>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</si>
  <si>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</si>
  <si>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</si>
  <si>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</si>
  <si>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</si>
  <si>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</si>
  <si>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</si>
  <si>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</si>
  <si>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</si>
  <si>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</si>
  <si>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</si>
  <si>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</si>
  <si>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</si>
  <si>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</si>
  <si>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</si>
  <si>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</si>
  <si>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</si>
  <si>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</si>
  <si>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</si>
  <si>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</si>
  <si>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</si>
  <si>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</si>
  <si>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</si>
  <si>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</si>
  <si>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</si>
  <si>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</si>
  <si>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</si>
  <si>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</si>
  <si>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</si>
  <si>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</si>
  <si>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</si>
  <si>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</si>
  <si>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</si>
  <si>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</si>
  <si>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</si>
  <si>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</si>
  <si>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</si>
  <si>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</si>
  <si>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</si>
  <si>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</si>
  <si>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</si>
  <si>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</si>
  <si>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</si>
  <si>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</si>
  <si>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</si>
  <si>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</si>
  <si>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</si>
  <si>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</si>
  <si>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</si>
  <si>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</si>
  <si>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</si>
  <si>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</si>
  <si>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</si>
  <si>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</si>
  <si>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</si>
  <si>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</si>
  <si>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</si>
  <si>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</si>
  <si>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</si>
  <si>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</si>
  <si>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</si>
  <si>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</si>
  <si>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</si>
  <si>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</si>
  <si>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</si>
  <si>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</si>
  <si>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</si>
  <si>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</si>
  <si>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</si>
  <si>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</si>
  <si>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</si>
  <si>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</si>
  <si>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</si>
  <si>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</si>
  <si>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</si>
  <si>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</si>
  <si>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</si>
  <si>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</si>
  <si>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</si>
  <si>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</si>
  <si>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</si>
  <si>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</si>
  <si>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</si>
  <si>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</si>
  <si>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</si>
  <si>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</si>
  <si>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</si>
  <si>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</si>
  <si>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</si>
  <si>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</si>
  <si>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</si>
  <si>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</si>
  <si>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</si>
  <si>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</si>
  <si>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</si>
  <si>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</si>
  <si>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</si>
  <si>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</si>
  <si>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</si>
  <si>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</si>
  <si>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</si>
  <si>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</si>
  <si>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</si>
  <si>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</si>
  <si>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</si>
  <si>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</si>
  <si>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</si>
  <si>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</si>
  <si>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</si>
  <si>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</si>
  <si>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</si>
  <si>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</si>
  <si>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</si>
  <si>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</si>
  <si>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</si>
  <si>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</si>
  <si>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</si>
  <si>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</si>
  <si>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</si>
  <si>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</si>
  <si>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</si>
  <si>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</si>
  <si>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</si>
  <si>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</si>
  <si>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</si>
  <si>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</si>
  <si>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</si>
  <si>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</si>
  <si>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</si>
  <si>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</si>
  <si>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</si>
  <si>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</si>
  <si>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</si>
  <si>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</si>
  <si>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</si>
  <si>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</si>
  <si>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</si>
  <si>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</si>
  <si>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</si>
  <si>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</si>
  <si>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</si>
  <si>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</si>
  <si>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</si>
  <si>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</si>
  <si>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</si>
  <si>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</si>
  <si>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</si>
  <si>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</si>
  <si>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</si>
  <si>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</si>
  <si>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</si>
  <si>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</si>
  <si>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</si>
  <si>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</si>
  <si>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</si>
  <si>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</si>
  <si>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</si>
  <si>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</si>
  <si>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</si>
  <si>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</si>
  <si>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</si>
  <si>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</si>
  <si>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</si>
  <si>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</si>
  <si>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</si>
  <si>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</si>
  <si>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</si>
  <si>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</si>
  <si>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</si>
  <si>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</si>
  <si>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</si>
  <si>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</si>
  <si>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</si>
  <si>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</si>
  <si>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</si>
  <si>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</si>
  <si>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</si>
  <si>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</si>
  <si>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</si>
  <si>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</si>
  <si>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</si>
  <si>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</si>
  <si>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</si>
  <si>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</si>
  <si>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</si>
  <si>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</si>
  <si>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</si>
  <si>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</si>
  <si>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</si>
  <si>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</si>
  <si>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</si>
  <si>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</si>
  <si>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</si>
  <si>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</si>
  <si>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</si>
  <si>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</si>
  <si>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</si>
  <si>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</si>
  <si>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</si>
  <si>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</si>
  <si>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</si>
  <si>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</si>
  <si>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</si>
  <si>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</si>
  <si>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</si>
  <si>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</si>
  <si>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</si>
  <si>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</si>
  <si>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</si>
  <si>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</si>
  <si>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</si>
  <si>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</si>
  <si>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</si>
  <si>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</si>
  <si>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</si>
  <si>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</si>
  <si>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</si>
  <si>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</si>
  <si>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</si>
  <si>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</si>
  <si>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</si>
  <si>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</si>
  <si>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</si>
  <si>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</si>
  <si>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</si>
  <si>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</si>
  <si>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</si>
  <si>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</si>
  <si>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</si>
  <si>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</si>
  <si>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</si>
  <si>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</si>
  <si>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</si>
  <si>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</si>
  <si>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</si>
  <si>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</si>
  <si>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</si>
  <si>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</si>
  <si>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</si>
  <si>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</si>
  <si>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</si>
  <si>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</si>
  <si>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</si>
  <si>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</si>
  <si>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</si>
  <si>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</si>
  <si>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</si>
  <si>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</si>
  <si>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</si>
  <si>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</si>
  <si>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</si>
  <si>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</si>
  <si>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</si>
  <si>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</si>
  <si>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</si>
  <si>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</si>
  <si>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</si>
  <si>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</si>
  <si>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</si>
  <si>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</si>
  <si>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</si>
  <si>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</si>
  <si>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</si>
  <si>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</si>
  <si>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</si>
  <si>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</si>
  <si>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</si>
  <si>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</si>
  <si>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</si>
  <si>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</si>
  <si>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</si>
  <si>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</si>
  <si>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</si>
  <si>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</si>
  <si>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</si>
  <si>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</si>
  <si>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</si>
  <si>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</si>
  <si>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</si>
  <si>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</si>
  <si>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</si>
  <si>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</si>
  <si>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</si>
  <si>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</si>
  <si>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</si>
  <si>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</si>
  <si>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</si>
  <si>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</si>
  <si>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</si>
  <si>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</si>
  <si>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</si>
  <si>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</si>
  <si>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</si>
  <si>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</si>
  <si>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</si>
  <si>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</si>
  <si>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</si>
  <si>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</si>
  <si>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</si>
  <si>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</si>
  <si>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</si>
  <si>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</si>
  <si>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</si>
  <si>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</si>
  <si>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</si>
  <si>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</si>
  <si>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</si>
  <si>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</si>
  <si>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</si>
  <si>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</si>
  <si>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</si>
  <si>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</si>
  <si>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</si>
  <si>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</si>
  <si>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</si>
  <si>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</si>
  <si>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</si>
  <si>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</si>
  <si>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</si>
  <si>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</si>
  <si>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</si>
  <si>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</si>
  <si>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</si>
  <si>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</si>
  <si>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</si>
  <si>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</si>
  <si>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</si>
  <si>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</si>
  <si>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</si>
  <si>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</si>
  <si>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</si>
  <si>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</si>
  <si>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</si>
  <si>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</si>
  <si>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</si>
  <si>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</si>
  <si>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</si>
  <si>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</si>
  <si>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</si>
  <si>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</si>
  <si>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</si>
  <si>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</si>
  <si>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</si>
  <si>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</si>
  <si>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</si>
  <si>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</si>
  <si>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</si>
  <si>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</si>
  <si>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</si>
  <si>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</si>
  <si>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</si>
  <si>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</si>
  <si>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</si>
  <si>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</si>
  <si>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</si>
  <si>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</si>
  <si>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</si>
  <si>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</si>
  <si>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</si>
  <si>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</si>
  <si>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</si>
  <si>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</si>
  <si>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</si>
  <si>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</si>
  <si>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</si>
  <si>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</si>
  <si>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</si>
  <si>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</si>
  <si>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</si>
  <si>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</si>
  <si>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</si>
  <si>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</si>
  <si>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</si>
  <si>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</si>
  <si>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</si>
  <si>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</si>
  <si>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</si>
  <si>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</si>
  <si>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</si>
  <si>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</si>
  <si>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</si>
  <si>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</si>
  <si>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</si>
  <si>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</si>
  <si>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</si>
  <si>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</si>
  <si>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</si>
  <si>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</si>
  <si>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</si>
  <si>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</si>
  <si>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</si>
  <si>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</si>
  <si>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</si>
  <si>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</si>
  <si>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</si>
  <si>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</si>
  <si>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</si>
  <si>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</si>
  <si>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</si>
  <si>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</si>
  <si>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</si>
  <si>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</si>
  <si>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</si>
  <si>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</si>
  <si>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</si>
  <si>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</si>
  <si>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</si>
  <si>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</si>
  <si>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</si>
  <si>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</si>
  <si>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</si>
  <si>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</si>
  <si>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</si>
  <si>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</si>
  <si>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</si>
  <si>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</si>
  <si>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</si>
  <si>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</si>
  <si>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</si>
  <si>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</si>
  <si>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</si>
  <si>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</si>
  <si>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</si>
  <si>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</si>
  <si>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</si>
  <si>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</si>
  <si>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</si>
  <si>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</si>
  <si>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</si>
  <si>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</si>
  <si>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</si>
  <si>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</si>
  <si>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</si>
  <si>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</si>
  <si>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</si>
  <si>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</si>
  <si>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</si>
  <si>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</si>
  <si>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</si>
  <si>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</si>
  <si>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</si>
  <si>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</si>
  <si>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</si>
  <si>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</si>
  <si>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</si>
  <si>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</si>
  <si>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</si>
  <si>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</si>
  <si>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</si>
  <si>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</si>
  <si>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</si>
  <si>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</si>
  <si>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</si>
  <si>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</si>
  <si>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</si>
  <si>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</si>
  <si>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</si>
  <si>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</si>
  <si>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</si>
  <si>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</si>
  <si>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</si>
  <si>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</si>
  <si>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</si>
  <si>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</si>
  <si>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</si>
  <si>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</si>
  <si>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</si>
  <si>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</si>
  <si>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</si>
  <si>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</si>
  <si>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</si>
  <si>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</si>
  <si>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</si>
  <si>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</si>
  <si>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</si>
  <si>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</si>
  <si>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</si>
  <si>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</si>
  <si>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</si>
  <si>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</si>
  <si>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</si>
  <si>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</si>
  <si>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</si>
  <si>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</si>
  <si>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</si>
  <si>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</si>
  <si>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</si>
  <si>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</si>
  <si>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</si>
  <si>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</si>
  <si>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</si>
  <si>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</si>
  <si>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</si>
  <si>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</si>
  <si>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</si>
  <si>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</si>
  <si>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</si>
  <si>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</si>
  <si>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</si>
  <si>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</si>
  <si>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</si>
  <si>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</si>
  <si>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</si>
  <si>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</si>
  <si>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</si>
  <si>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</si>
  <si>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</si>
  <si>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</si>
  <si>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</si>
  <si>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</si>
  <si>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</si>
  <si>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</si>
  <si>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</si>
  <si>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</si>
  <si>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</si>
  <si>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</si>
  <si>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</si>
  <si>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</si>
  <si>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</si>
  <si>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</si>
  <si>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</si>
  <si>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</si>
  <si>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</si>
  <si>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</si>
  <si>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</si>
  <si>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</si>
  <si>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</si>
  <si>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</si>
  <si>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</si>
  <si>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</si>
  <si>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</si>
  <si>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</si>
  <si>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</si>
  <si>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</si>
  <si>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</si>
  <si>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</si>
  <si>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</si>
  <si>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</si>
  <si>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</si>
  <si>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</si>
  <si>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</si>
  <si>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</si>
  <si>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</si>
  <si>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</si>
  <si>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</si>
  <si>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</si>
  <si>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</si>
  <si>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</si>
  <si>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</si>
  <si>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</si>
  <si>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</si>
  <si>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</si>
  <si>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</si>
  <si>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</si>
  <si>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</si>
  <si>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</si>
  <si>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</si>
  <si>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</si>
  <si>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</si>
  <si>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</si>
  <si>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</si>
  <si>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</si>
  <si>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</si>
  <si>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</si>
  <si>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</si>
  <si>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</si>
  <si>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</si>
  <si>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</si>
  <si>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</si>
  <si>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</si>
  <si>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</si>
  <si>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</si>
  <si>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</si>
  <si>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</si>
  <si>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</si>
  <si>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</si>
  <si>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</si>
  <si>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</si>
  <si>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</si>
  <si>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</si>
  <si>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</si>
  <si>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</si>
  <si>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</si>
  <si>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</si>
  <si>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</si>
  <si>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</si>
  <si>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</si>
  <si>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</si>
  <si>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</si>
  <si>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</si>
  <si>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</si>
  <si>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</si>
  <si>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</si>
  <si>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</si>
  <si>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</si>
  <si>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</si>
  <si>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</si>
  <si>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</si>
  <si>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</si>
  <si>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</si>
  <si>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</si>
  <si>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</si>
  <si>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</si>
  <si>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</si>
  <si>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</si>
  <si>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</si>
  <si>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</si>
  <si>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</si>
  <si>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</si>
  <si>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</si>
  <si>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</si>
  <si>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</si>
  <si>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</si>
  <si>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</si>
  <si>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</si>
  <si>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</si>
  <si>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</si>
  <si>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</si>
  <si>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</si>
  <si>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</si>
  <si>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</si>
  <si>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</si>
  <si>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</si>
  <si>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</si>
  <si>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</si>
  <si>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</si>
  <si>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</si>
  <si>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</si>
  <si>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</si>
  <si>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</si>
  <si>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</si>
  <si>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</si>
  <si>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</si>
  <si>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</si>
  <si>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</si>
  <si>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</si>
  <si>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</si>
  <si>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</si>
  <si>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</si>
  <si>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</si>
  <si>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</si>
  <si>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</si>
  <si>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</si>
  <si>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</si>
  <si>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</si>
  <si>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</si>
  <si>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</si>
  <si>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</si>
  <si>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</si>
  <si>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</si>
  <si>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</si>
  <si>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</si>
  <si>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</si>
  <si>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</si>
  <si>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</si>
  <si>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</si>
  <si>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</si>
  <si>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</si>
  <si>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</si>
  <si>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</si>
  <si>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</si>
  <si>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</si>
  <si>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</si>
  <si>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</si>
  <si>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</si>
  <si>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</si>
  <si>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</si>
  <si>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</si>
  <si>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</si>
  <si>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</si>
  <si>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</si>
  <si>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</si>
  <si>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</si>
  <si>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</si>
  <si>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</si>
  <si>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</si>
  <si>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</si>
  <si>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</si>
  <si>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</si>
  <si>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</si>
  <si>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</si>
  <si>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</si>
  <si>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</si>
  <si>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</si>
  <si>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</si>
  <si>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</si>
  <si>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</si>
  <si>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</si>
  <si>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</si>
  <si>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</si>
  <si>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</si>
  <si>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</si>
  <si>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</si>
  <si>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</si>
  <si>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</si>
  <si>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</si>
  <si>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</si>
  <si>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</si>
  <si>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</si>
  <si>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</si>
  <si>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</si>
  <si>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</si>
  <si>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</si>
  <si>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</si>
  <si>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</si>
  <si>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</si>
  <si>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</si>
  <si>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</si>
  <si>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</si>
  <si>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</si>
  <si>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</si>
  <si>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</si>
  <si>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</si>
  <si>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</si>
  <si>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</si>
  <si>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</si>
  <si>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</si>
  <si>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</si>
  <si>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</si>
  <si>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</si>
  <si>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</si>
  <si>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</si>
  <si>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</si>
  <si>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</si>
  <si>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</si>
  <si>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</si>
  <si>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</si>
  <si>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</si>
  <si>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</si>
  <si>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</si>
  <si>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</si>
  <si>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</si>
  <si>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</si>
  <si>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</si>
  <si>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</si>
  <si>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</si>
  <si>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</si>
  <si>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</si>
  <si>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</si>
  <si>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</si>
  <si>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</si>
  <si>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</si>
  <si>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</si>
  <si>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</si>
  <si>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</si>
  <si>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</si>
  <si>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</si>
  <si>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</si>
  <si>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</si>
  <si>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</si>
  <si>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</si>
  <si>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</si>
  <si>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</si>
  <si>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</si>
  <si>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</si>
  <si>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</si>
  <si>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</si>
  <si>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</si>
  <si>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</si>
  <si>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</si>
  <si>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</si>
  <si>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</si>
  <si>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</si>
  <si>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</si>
  <si>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</si>
  <si>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</si>
  <si>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</si>
  <si>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</si>
  <si>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</si>
  <si>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</si>
  <si>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</si>
  <si>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</si>
  <si>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</si>
  <si>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</si>
  <si>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</si>
  <si>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</si>
  <si>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</si>
  <si>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</si>
  <si>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</si>
  <si>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</si>
  <si>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</si>
  <si>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</si>
  <si>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</si>
  <si>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</si>
  <si>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</si>
  <si>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</si>
  <si>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</si>
  <si>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</si>
  <si>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</si>
  <si>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</si>
  <si>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</si>
  <si>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</si>
  <si>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</si>
  <si>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</si>
  <si>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</si>
  <si>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</si>
  <si>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</si>
  <si>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</si>
  <si>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</si>
  <si>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</si>
  <si>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</si>
  <si>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</si>
  <si>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</si>
  <si>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</si>
  <si>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</si>
  <si>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</si>
  <si>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</si>
  <si>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</si>
  <si>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</si>
  <si>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</si>
  <si>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</si>
  <si>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</si>
  <si>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</si>
  <si>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</si>
  <si>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</si>
  <si>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</si>
  <si>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</si>
  <si>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</si>
  <si>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</si>
  <si>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</si>
  <si>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</si>
  <si>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</si>
  <si>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</si>
  <si>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</si>
  <si>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</si>
  <si>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</si>
  <si>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</si>
  <si>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</si>
  <si>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</si>
  <si>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</si>
  <si>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</si>
  <si>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</si>
  <si>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</si>
  <si>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</si>
  <si>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</si>
  <si>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</si>
  <si>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</si>
  <si>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</si>
  <si>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</si>
  <si>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</si>
  <si>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</si>
  <si>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</si>
  <si>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</si>
  <si>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</si>
  <si>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</si>
  <si>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</si>
  <si>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</si>
  <si>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</si>
  <si>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</si>
  <si>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</si>
  <si>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</si>
  <si>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</si>
  <si>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</si>
  <si>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</si>
  <si>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</si>
  <si>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</si>
  <si>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</si>
  <si>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</si>
  <si>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</si>
  <si>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</si>
  <si>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</si>
  <si>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</si>
  <si>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</si>
  <si>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</si>
  <si>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</si>
  <si>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</si>
  <si>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</si>
  <si>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</si>
  <si>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</si>
  <si>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</si>
  <si>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</si>
  <si>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</si>
  <si>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</si>
  <si>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</si>
  <si>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</si>
  <si>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</si>
  <si>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</si>
  <si>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</si>
  <si>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</si>
  <si>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</si>
  <si>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</si>
  <si>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</si>
  <si>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</si>
  <si>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</si>
  <si>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</si>
  <si>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</si>
  <si>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</si>
  <si>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</si>
  <si>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</si>
  <si>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</si>
  <si>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</si>
  <si>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</si>
  <si>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</si>
  <si>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</si>
  <si>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</si>
  <si>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</si>
  <si>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</si>
  <si>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</si>
  <si>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</si>
  <si>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</si>
  <si>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</si>
  <si>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</si>
  <si>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</si>
  <si>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</si>
  <si>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</si>
  <si>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</si>
  <si>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</si>
  <si>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</si>
  <si>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</si>
  <si>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</si>
  <si>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</si>
  <si>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</si>
  <si>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</si>
  <si>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</si>
  <si>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</si>
  <si>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</si>
  <si>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</si>
  <si>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</si>
  <si>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</si>
  <si>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</si>
  <si>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</si>
  <si>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</si>
  <si>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</si>
  <si>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</si>
  <si>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</si>
  <si>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</si>
  <si>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</si>
  <si>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</si>
  <si>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</si>
  <si>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</si>
  <si>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</si>
  <si>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</si>
  <si>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</si>
  <si>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</si>
  <si>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</si>
  <si>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</si>
  <si>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</si>
  <si>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</si>
  <si>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</si>
  <si>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</si>
  <si>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</si>
  <si>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</si>
  <si>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</si>
  <si>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</si>
  <si>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</si>
  <si>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</si>
  <si>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</si>
  <si>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</si>
  <si>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</si>
  <si>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</si>
  <si>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</si>
  <si>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</si>
  <si>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</si>
  <si>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</si>
  <si>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</si>
  <si>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</si>
  <si>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</si>
  <si>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</si>
  <si>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</si>
  <si>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</si>
  <si>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</si>
  <si>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</si>
  <si>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</si>
  <si>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</si>
  <si>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</si>
  <si>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</si>
  <si>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</si>
  <si>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</si>
  <si>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</si>
  <si>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</si>
  <si>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</si>
  <si>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</si>
  <si>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</si>
  <si>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</si>
  <si>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</si>
  <si>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</si>
  <si>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</si>
  <si>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</si>
  <si>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</si>
  <si>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</si>
  <si>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</si>
  <si>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</si>
  <si>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</si>
  <si>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</si>
  <si>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</si>
  <si>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</si>
  <si>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</si>
  <si>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</si>
  <si>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</si>
  <si>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</si>
  <si>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</si>
  <si>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</si>
  <si>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</si>
  <si>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</si>
  <si>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</si>
  <si>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</si>
  <si>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</si>
  <si>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</si>
  <si>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</si>
  <si>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</si>
  <si>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</si>
  <si>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</si>
  <si>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</si>
  <si>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</si>
  <si>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</si>
  <si>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</si>
  <si>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</si>
  <si>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</si>
  <si>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</si>
  <si>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</si>
  <si>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</si>
  <si>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</si>
  <si>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</si>
  <si>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</si>
  <si>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</si>
  <si>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</si>
  <si>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</si>
  <si>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</si>
  <si>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</si>
  <si>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</si>
  <si>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</si>
  <si>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</si>
  <si>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</si>
  <si>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</si>
  <si>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</si>
  <si>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</si>
  <si>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</si>
  <si>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</si>
  <si>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</si>
  <si>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</si>
  <si>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</si>
  <si>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</si>
  <si>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</si>
  <si>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</si>
  <si>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</si>
  <si>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</si>
  <si>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</si>
  <si>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</si>
  <si>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</si>
  <si>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</si>
  <si>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</si>
  <si>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</si>
  <si>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</si>
  <si>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</si>
  <si>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</si>
  <si>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</si>
  <si>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</si>
  <si>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</si>
  <si>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</si>
  <si>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</si>
  <si>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</si>
  <si>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</si>
  <si>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</si>
  <si>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</si>
  <si>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</si>
  <si>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</si>
  <si>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</si>
  <si>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</si>
  <si>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</si>
  <si>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</si>
  <si>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</si>
  <si>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</si>
  <si>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</si>
  <si>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</si>
  <si>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</si>
  <si>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</si>
  <si>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</si>
  <si>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</si>
  <si>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</si>
  <si>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</si>
  <si>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</si>
  <si>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</si>
  <si>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</si>
  <si>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</si>
  <si>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</si>
  <si>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</si>
  <si>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</si>
  <si>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</si>
  <si>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</si>
  <si>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</si>
  <si>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</si>
  <si>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</si>
  <si>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</si>
  <si>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</si>
  <si>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</si>
  <si>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</si>
  <si>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</si>
  <si>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</si>
  <si>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</si>
  <si>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</si>
  <si>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</si>
  <si>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</si>
  <si>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</si>
  <si>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</si>
  <si>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</si>
  <si>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</si>
  <si>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</si>
  <si>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</si>
  <si>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</si>
  <si>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</si>
  <si>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</si>
  <si>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</si>
  <si>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</si>
  <si>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</si>
  <si>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</si>
  <si>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</si>
  <si>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</si>
  <si>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</si>
  <si>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</si>
  <si>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</si>
  <si>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</si>
  <si>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</si>
  <si>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</si>
  <si>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</si>
  <si>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</si>
  <si>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</si>
  <si>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</si>
  <si>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</si>
  <si>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</si>
  <si>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</si>
  <si>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</si>
  <si>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</si>
  <si>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</si>
  <si>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</si>
  <si>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</si>
  <si>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</si>
  <si>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</si>
  <si>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</si>
  <si>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</si>
  <si>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</si>
  <si>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</si>
  <si>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</si>
  <si>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</si>
  <si>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</si>
  <si>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</si>
  <si>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</si>
  <si>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</si>
  <si>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</si>
  <si>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</si>
  <si>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</si>
  <si>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</si>
  <si>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</si>
  <si>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</si>
  <si>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</si>
  <si>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</si>
  <si>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</si>
  <si>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</si>
  <si>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</si>
  <si>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</si>
  <si>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</si>
  <si>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</si>
  <si>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</si>
  <si>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</si>
  <si>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</si>
  <si>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</si>
  <si>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</si>
  <si>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</si>
  <si>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</si>
  <si>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</si>
  <si>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</si>
  <si>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</si>
  <si>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</si>
  <si>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</si>
  <si>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</si>
  <si>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</si>
  <si>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</si>
  <si>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</si>
  <si>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</si>
  <si>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</si>
  <si>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</si>
  <si>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</si>
  <si>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</si>
  <si>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</si>
  <si>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</si>
  <si>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</si>
  <si>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</si>
  <si>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</si>
  <si>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</si>
  <si>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</si>
  <si>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</si>
  <si>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</si>
  <si>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</si>
  <si>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</si>
  <si>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</si>
  <si>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</si>
  <si>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</si>
  <si>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</si>
  <si>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</si>
  <si>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</si>
  <si>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</si>
  <si>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</si>
  <si>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</si>
  <si>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</si>
  <si>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</si>
  <si>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</si>
  <si>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</si>
  <si>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</si>
  <si>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</si>
  <si>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</si>
  <si>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</si>
  <si>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</si>
  <si>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</si>
  <si>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</si>
  <si>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</si>
  <si>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</si>
  <si>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</si>
  <si>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</si>
  <si>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</si>
  <si>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</si>
  <si>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</si>
  <si>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</si>
  <si>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</si>
  <si>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</si>
  <si>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</si>
  <si>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</si>
  <si>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</si>
  <si>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</si>
  <si>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</si>
  <si>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</si>
  <si>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</si>
  <si>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</si>
  <si>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</si>
  <si>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</si>
  <si>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</si>
  <si>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</si>
  <si>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</si>
  <si>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</si>
  <si>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</si>
  <si>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</si>
  <si>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</si>
  <si>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</si>
  <si>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</si>
  <si>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</si>
  <si>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</si>
  <si>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</si>
  <si>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</si>
  <si>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</si>
  <si>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</si>
  <si>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</si>
  <si>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</si>
  <si>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</si>
  <si>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</si>
  <si>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</si>
  <si>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</si>
  <si>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</si>
  <si>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</si>
  <si>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</si>
  <si>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</si>
  <si>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</si>
  <si>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</si>
  <si>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</si>
  <si>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</si>
  <si>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</si>
  <si>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</si>
  <si>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</si>
  <si>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</si>
  <si>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</si>
  <si>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</si>
  <si>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</si>
  <si>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</si>
  <si>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</si>
  <si>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</si>
  <si>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</si>
  <si>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</si>
  <si>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</si>
  <si>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</si>
  <si>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</si>
  <si>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</si>
  <si>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</si>
  <si>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</si>
  <si>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</si>
  <si>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</si>
  <si>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</si>
  <si>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</si>
  <si>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</si>
  <si>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</si>
  <si>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</si>
  <si>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</si>
  <si>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</si>
  <si>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</si>
  <si>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</si>
  <si>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</si>
  <si>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</si>
  <si>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</si>
  <si>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</si>
  <si>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</si>
  <si>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</si>
  <si>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</si>
  <si>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</si>
  <si>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</si>
  <si>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</si>
  <si>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</si>
  <si>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</si>
  <si>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</si>
  <si>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</si>
  <si>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</si>
  <si>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</si>
  <si>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</si>
  <si>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</si>
  <si>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</si>
  <si>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</si>
  <si>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</si>
  <si>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</si>
  <si>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</si>
  <si>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</si>
  <si>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</si>
  <si>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</si>
  <si>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</si>
  <si>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</si>
  <si>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</si>
  <si>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</si>
  <si>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</si>
  <si>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</si>
  <si>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</si>
  <si>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</si>
  <si>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</si>
  <si>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</si>
  <si>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</si>
  <si>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</si>
  <si>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</si>
  <si>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</si>
  <si>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</si>
  <si>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</si>
  <si>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</si>
  <si>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</si>
  <si>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</si>
  <si>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</si>
  <si>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</si>
  <si>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</si>
  <si>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</si>
  <si>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</si>
  <si>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</si>
  <si>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</si>
  <si>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</si>
  <si>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</si>
  <si>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</si>
  <si>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</si>
  <si>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</si>
  <si>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</si>
  <si>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</si>
  <si>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</si>
  <si>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</si>
  <si>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</si>
  <si>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</si>
  <si>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</si>
  <si>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</si>
  <si>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</si>
  <si>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</si>
  <si>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</si>
  <si>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</si>
  <si>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</si>
  <si>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</si>
  <si>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</si>
  <si>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</si>
  <si>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</si>
  <si>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</si>
  <si>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</si>
  <si>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</si>
  <si>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</si>
  <si>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</si>
  <si>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</si>
  <si>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</si>
  <si>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</si>
  <si>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</si>
  <si>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</si>
  <si>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</si>
  <si>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</si>
  <si>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</si>
  <si>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</si>
  <si>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</si>
  <si>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</si>
  <si>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</si>
  <si>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</si>
  <si>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</si>
  <si>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</si>
  <si>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</si>
  <si>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</si>
  <si>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</si>
  <si>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</si>
  <si>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</si>
  <si>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</si>
  <si>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</si>
  <si>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</si>
  <si>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</si>
  <si>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</si>
  <si>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</si>
  <si>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</si>
  <si>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</si>
  <si>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</si>
  <si>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</si>
  <si>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</si>
  <si>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</si>
  <si>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</si>
  <si>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</si>
  <si>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</si>
  <si>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</si>
  <si>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</si>
  <si>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</si>
  <si>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</si>
  <si>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</si>
  <si>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</si>
  <si>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</si>
  <si>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</si>
  <si>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</si>
  <si>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</si>
  <si>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</si>
  <si>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</si>
  <si>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</si>
  <si>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</si>
  <si>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</si>
  <si>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</si>
  <si>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</si>
  <si>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</si>
  <si>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</si>
  <si>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</si>
  <si>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</si>
  <si>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</si>
  <si>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</si>
  <si>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</si>
  <si>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</si>
  <si>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</si>
  <si>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</si>
  <si>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</si>
  <si>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</si>
  <si>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</si>
  <si>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</si>
  <si>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</si>
  <si>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</si>
  <si>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</si>
  <si>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</si>
  <si>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</si>
  <si>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</si>
  <si>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</si>
  <si>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</si>
  <si>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</si>
  <si>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</si>
  <si>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</si>
  <si>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</si>
  <si>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</si>
  <si>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</si>
  <si>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</si>
  <si>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</si>
  <si>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</si>
  <si>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</si>
  <si>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</si>
  <si>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</si>
  <si>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</si>
  <si>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</si>
  <si>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</si>
  <si>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</si>
  <si>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</si>
  <si>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</si>
  <si>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</si>
  <si>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</si>
  <si>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</si>
  <si>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</si>
  <si>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</si>
  <si>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</si>
  <si>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</si>
  <si>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</si>
  <si>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</si>
  <si>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</si>
  <si>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</si>
  <si>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</si>
  <si>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</si>
  <si>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</si>
  <si>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</si>
  <si>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</si>
  <si>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</si>
  <si>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</si>
  <si>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</si>
  <si>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</si>
  <si>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</si>
  <si>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</si>
  <si>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</si>
  <si>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</si>
  <si>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</si>
  <si>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</si>
  <si>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</si>
  <si>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</si>
  <si>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</si>
  <si>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</si>
  <si>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</si>
  <si>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</si>
  <si>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</si>
  <si>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</si>
  <si>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</si>
  <si>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</si>
  <si>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</si>
  <si>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</si>
  <si>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</si>
  <si>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</si>
  <si>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</si>
  <si>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</si>
  <si>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</si>
  <si>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</si>
  <si>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</si>
  <si>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</si>
  <si>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</si>
  <si>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</si>
  <si>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</si>
  <si>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</si>
  <si>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</si>
  <si>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</si>
  <si>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</si>
  <si>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</si>
  <si>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</si>
  <si>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</si>
  <si>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</si>
  <si>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</si>
  <si>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</si>
  <si>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</si>
  <si>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</si>
  <si>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</si>
  <si>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</si>
  <si>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</si>
  <si>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</si>
  <si>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</si>
  <si>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</si>
  <si>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</si>
  <si>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</si>
  <si>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</si>
  <si>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</si>
  <si>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</si>
  <si>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</si>
  <si>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</si>
  <si>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</si>
  <si>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</si>
  <si>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</si>
  <si>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</si>
  <si>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</si>
  <si>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</si>
  <si>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</si>
  <si>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</si>
  <si>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</si>
  <si>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</si>
  <si>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</si>
  <si>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</si>
  <si>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</si>
  <si>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</si>
  <si>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</si>
  <si>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</si>
  <si>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</si>
  <si>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</si>
  <si>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</si>
  <si>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</si>
  <si>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</si>
  <si>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</si>
  <si>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</si>
  <si>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</si>
  <si>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</si>
  <si>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</si>
  <si>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</si>
  <si>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</si>
  <si>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</si>
  <si>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</si>
  <si>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</si>
  <si>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</si>
  <si>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</si>
  <si>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</si>
  <si>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</si>
  <si>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</si>
  <si>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</si>
  <si>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</si>
  <si>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</si>
  <si>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</si>
  <si>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</si>
  <si>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</si>
  <si>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</si>
  <si>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</si>
  <si>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</si>
  <si>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</si>
  <si>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</si>
  <si>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</si>
  <si>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</si>
  <si>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</si>
  <si>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</si>
  <si>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</si>
  <si>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</si>
  <si>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</si>
  <si>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</si>
  <si>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</si>
  <si>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</si>
  <si>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</si>
  <si>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</si>
  <si>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</si>
  <si>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</si>
  <si>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</si>
  <si>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</si>
  <si>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</si>
  <si>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</si>
  <si>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</si>
  <si>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</si>
  <si>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</si>
  <si>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</si>
  <si>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</si>
  <si>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</si>
  <si>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</si>
  <si>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</si>
  <si>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</si>
  <si>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</si>
  <si>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</si>
  <si>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</si>
  <si>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</si>
  <si>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</si>
  <si>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</si>
  <si>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</si>
  <si>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</si>
  <si>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</si>
  <si>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</si>
  <si>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</si>
  <si>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</si>
  <si>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</si>
  <si>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</si>
  <si>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</si>
  <si>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</si>
  <si>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</si>
  <si>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</si>
  <si>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</si>
  <si>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</si>
  <si>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</si>
  <si>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</si>
  <si>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</si>
  <si>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</si>
  <si>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</si>
  <si>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</si>
  <si>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</si>
  <si>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</si>
  <si>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</si>
  <si>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</si>
  <si>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</si>
  <si>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</si>
  <si>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</si>
  <si>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</si>
  <si>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</si>
  <si>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</si>
  <si>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</si>
  <si>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</si>
  <si>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</si>
  <si>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</si>
  <si>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</si>
  <si>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</si>
  <si>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</si>
  <si>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</si>
  <si>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</si>
  <si>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</si>
  <si>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</si>
  <si>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</si>
  <si>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</si>
  <si>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</si>
  <si>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</si>
  <si>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</si>
  <si>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</si>
  <si>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</si>
  <si>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</si>
  <si>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</si>
  <si>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</si>
  <si>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</si>
  <si>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</si>
  <si>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</si>
  <si>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</si>
  <si>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</si>
  <si>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</si>
  <si>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</si>
  <si>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</si>
  <si>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</si>
  <si>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</si>
  <si>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</si>
  <si>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</si>
  <si>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</si>
  <si>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</si>
  <si>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</si>
  <si>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</si>
  <si>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</si>
  <si>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</si>
  <si>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</si>
  <si>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</si>
  <si>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</si>
  <si>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</si>
  <si>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</si>
  <si>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</si>
  <si>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</si>
  <si>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</si>
  <si>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</si>
  <si>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</si>
  <si>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</si>
  <si>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</si>
  <si>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</si>
  <si>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</si>
  <si>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</si>
  <si>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</si>
  <si>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</si>
  <si>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</si>
  <si>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</si>
  <si>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</si>
  <si>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</si>
  <si>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</si>
  <si>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</si>
  <si>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</si>
  <si>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</si>
  <si>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</si>
  <si>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</si>
  <si>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</si>
  <si>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</si>
  <si>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</si>
  <si>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</si>
  <si>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</si>
  <si>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</si>
  <si>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</si>
  <si>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</si>
  <si>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</si>
  <si>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</si>
  <si>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</si>
  <si>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</si>
  <si>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</si>
  <si>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</si>
  <si>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</si>
  <si>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</si>
  <si>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</si>
  <si>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</si>
  <si>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</si>
  <si>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</si>
  <si>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</si>
  <si>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</si>
  <si>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</si>
  <si>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</si>
  <si>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</si>
  <si>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</si>
  <si>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</si>
  <si>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</si>
  <si>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</si>
  <si>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</si>
  <si>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</si>
  <si>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</si>
  <si>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</si>
  <si>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</si>
  <si>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</si>
  <si>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</si>
  <si>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</si>
  <si>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</si>
  <si>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</si>
  <si>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</si>
  <si>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</si>
  <si>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</si>
  <si>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</si>
  <si>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</si>
  <si>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</si>
  <si>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</si>
  <si>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</si>
  <si>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</si>
  <si>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</si>
  <si>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</si>
  <si>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</si>
  <si>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</si>
  <si>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</si>
  <si>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</si>
  <si>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</si>
  <si>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</si>
  <si>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</si>
  <si>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</si>
  <si>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</si>
  <si>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</si>
  <si>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</si>
  <si>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</si>
  <si>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</si>
  <si>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</si>
  <si>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</si>
  <si>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</si>
  <si>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</si>
  <si>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</si>
  <si>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</si>
  <si>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</si>
  <si>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</si>
  <si>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</si>
  <si>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</si>
  <si>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</si>
  <si>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</si>
  <si>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</si>
  <si>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</si>
  <si>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</si>
  <si>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</si>
  <si>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</si>
  <si>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</si>
  <si>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</si>
  <si>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</si>
  <si>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</si>
  <si>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</si>
  <si>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</si>
  <si>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</si>
  <si>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</si>
  <si>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</si>
  <si>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</si>
  <si>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</si>
  <si>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</si>
  <si>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</si>
  <si>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</si>
  <si>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</si>
  <si>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</si>
  <si>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</si>
  <si>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</si>
  <si>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</si>
  <si>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</si>
  <si>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</si>
  <si>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</si>
  <si>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</si>
  <si>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</si>
  <si>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</si>
  <si>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</si>
  <si>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</si>
  <si>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</si>
  <si>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</si>
  <si>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</si>
  <si>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</si>
  <si>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</si>
  <si>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</si>
  <si>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</si>
  <si>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</si>
  <si>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</si>
  <si>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</si>
  <si>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</si>
  <si>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</si>
  <si>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</si>
  <si>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</si>
  <si>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</si>
  <si>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</si>
  <si>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</si>
  <si>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</si>
  <si>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</si>
  <si>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</si>
  <si>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</si>
  <si>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</si>
  <si>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</si>
  <si>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</si>
  <si>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</si>
  <si>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</si>
  <si>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</si>
  <si>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</si>
  <si>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</si>
  <si>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</si>
  <si>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</si>
  <si>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</si>
  <si>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</si>
  <si>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</si>
  <si>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</si>
  <si>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</si>
  <si>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</si>
  <si>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</si>
  <si>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</si>
  <si>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</si>
  <si>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</si>
  <si>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</si>
  <si>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</si>
  <si>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</si>
  <si>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</si>
  <si>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</si>
  <si>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</si>
  <si>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</si>
  <si>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</si>
  <si>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</si>
  <si>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</si>
  <si>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</si>
  <si>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</si>
  <si>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</si>
  <si>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</si>
  <si>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</si>
  <si>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</si>
  <si>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</si>
  <si>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</si>
  <si>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</si>
  <si>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</si>
  <si>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</si>
  <si>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</si>
  <si>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</si>
  <si>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</si>
  <si>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</si>
  <si>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</si>
  <si>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</si>
  <si>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</si>
  <si>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</si>
  <si>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</si>
  <si>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</si>
  <si>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</si>
  <si>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</si>
  <si>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</si>
  <si>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</si>
  <si>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</si>
  <si>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</si>
  <si>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</si>
  <si>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</si>
  <si>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</si>
  <si>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</si>
  <si>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</si>
  <si>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</si>
  <si>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</si>
  <si>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</si>
  <si>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</si>
  <si>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</si>
  <si>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</si>
  <si>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</si>
  <si>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</si>
  <si>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</si>
  <si>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</si>
  <si>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</si>
  <si>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</si>
  <si>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</si>
  <si>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</si>
  <si>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</si>
  <si>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</si>
  <si>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</si>
  <si>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</si>
  <si>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</si>
  <si>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</si>
  <si>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</si>
  <si>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</si>
  <si>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</si>
  <si>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</si>
  <si>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</si>
  <si>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</si>
  <si>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</si>
  <si>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</si>
  <si>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</si>
  <si>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</si>
  <si>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</si>
  <si>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</si>
  <si>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</si>
  <si>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</si>
  <si>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</si>
  <si>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</si>
  <si>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</si>
  <si>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</si>
  <si>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</si>
  <si>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</si>
  <si>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</si>
  <si>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</si>
  <si>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</si>
  <si>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</si>
  <si>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</si>
  <si>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</si>
  <si>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</si>
  <si>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</si>
  <si>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</si>
  <si>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</si>
  <si>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</si>
  <si>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</si>
  <si>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</si>
  <si>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</si>
  <si>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</si>
  <si>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</si>
  <si>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</si>
  <si>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</si>
  <si>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</si>
  <si>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</si>
  <si>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</si>
  <si>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</si>
  <si>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</si>
  <si>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</si>
  <si>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</si>
  <si>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</si>
  <si>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</si>
  <si>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</si>
  <si>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</si>
  <si>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</si>
  <si>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</si>
  <si>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</si>
  <si>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</si>
  <si>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</si>
  <si>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</si>
  <si>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</si>
  <si>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</si>
  <si>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</si>
  <si>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</si>
  <si>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</si>
  <si>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</si>
  <si>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</si>
  <si>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</si>
  <si>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</si>
  <si>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</si>
  <si>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</si>
  <si>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</si>
  <si>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</si>
  <si>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</si>
  <si>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</si>
  <si>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</si>
  <si>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</si>
  <si>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</si>
  <si>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</si>
  <si>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</si>
  <si>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</si>
  <si>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</si>
  <si>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</si>
  <si>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</si>
  <si>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</si>
  <si>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</si>
  <si>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</si>
  <si>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</si>
  <si>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</si>
  <si>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</si>
  <si>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</si>
  <si>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</si>
  <si>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</si>
  <si>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</si>
  <si>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</si>
  <si>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</si>
  <si>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</si>
  <si>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</si>
  <si>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</si>
  <si>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</si>
  <si>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</si>
  <si>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</si>
  <si>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</si>
  <si>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</si>
  <si>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</si>
  <si>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</si>
  <si>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</si>
  <si>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</si>
  <si>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</si>
  <si>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</si>
  <si>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</si>
  <si>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</si>
  <si>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</si>
  <si>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</si>
  <si>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</si>
  <si>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</si>
  <si>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</si>
  <si>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</si>
  <si>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</si>
  <si>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</si>
  <si>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</si>
  <si>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</si>
  <si>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</si>
  <si>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</si>
  <si>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</si>
  <si>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</si>
  <si>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</si>
  <si>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</si>
  <si>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</si>
  <si>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</si>
  <si>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</si>
  <si>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</si>
  <si>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</si>
  <si>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</si>
  <si>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</si>
  <si>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</si>
  <si>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</si>
  <si>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</si>
  <si>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</si>
  <si>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</si>
  <si>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</si>
  <si>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</si>
  <si>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</si>
  <si>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</si>
  <si>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</si>
  <si>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</si>
  <si>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</si>
  <si>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</si>
  <si>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</si>
  <si>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</si>
  <si>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</si>
  <si>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</si>
  <si>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</si>
  <si>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</si>
  <si>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</si>
  <si>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</si>
  <si>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</si>
  <si>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</si>
  <si>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</si>
  <si>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</si>
  <si>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</si>
  <si>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</si>
  <si>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</si>
  <si>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</si>
  <si>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</si>
  <si>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</si>
  <si>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</si>
  <si>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</si>
  <si>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</si>
  <si>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</si>
  <si>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</si>
  <si>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</si>
  <si>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</si>
  <si>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</si>
  <si>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</si>
  <si>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</si>
  <si>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</si>
  <si>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</si>
  <si>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</si>
  <si>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</si>
  <si>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</si>
  <si>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</si>
  <si>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</si>
  <si>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</si>
  <si>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</si>
  <si>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</si>
  <si>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</si>
  <si>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</si>
  <si>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</si>
  <si>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</si>
  <si>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</si>
  <si>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</si>
  <si>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</si>
  <si>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</si>
  <si>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</si>
  <si>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</si>
  <si>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</si>
  <si>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</si>
  <si>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</si>
  <si>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</si>
  <si>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</si>
  <si>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</si>
  <si>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</si>
  <si>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</si>
  <si>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</si>
  <si>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</si>
  <si>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</si>
  <si>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</si>
  <si>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</si>
  <si>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</si>
  <si>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</si>
  <si>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</si>
  <si>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</si>
  <si>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</si>
  <si>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</si>
  <si>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</si>
  <si>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</si>
  <si>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</si>
  <si>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</si>
  <si>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</si>
  <si>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</si>
  <si>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</si>
  <si>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</si>
  <si>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</si>
  <si>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</si>
  <si>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</si>
  <si>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</si>
  <si>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</si>
  <si>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</si>
  <si>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</si>
  <si>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</si>
  <si>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</si>
  <si>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</si>
  <si>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</si>
  <si>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</si>
  <si>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</si>
  <si>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</si>
  <si>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</si>
  <si>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</si>
  <si>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</si>
  <si>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</si>
  <si>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</si>
  <si>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</si>
  <si>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</si>
  <si>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</si>
  <si>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</si>
  <si>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</si>
  <si>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</si>
  <si>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</si>
  <si>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</si>
  <si>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</si>
  <si>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</si>
  <si>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</si>
  <si>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</si>
  <si>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</si>
  <si>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</si>
  <si>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</si>
  <si>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</si>
  <si>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</si>
  <si>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</si>
  <si>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</si>
  <si>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</si>
  <si>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</si>
  <si>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</si>
  <si>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</si>
  <si>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</si>
  <si>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</si>
  <si>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</si>
  <si>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</si>
  <si>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</si>
  <si>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</si>
  <si>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</si>
  <si>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</si>
  <si>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</si>
  <si>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</si>
  <si>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</si>
  <si>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</si>
  <si>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</si>
  <si>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</si>
  <si>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</si>
  <si>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</si>
  <si>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</si>
  <si>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</si>
  <si>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</si>
  <si>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</si>
  <si>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</si>
  <si>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</si>
  <si>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</si>
  <si>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</si>
  <si>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</si>
  <si>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</si>
  <si>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</si>
  <si>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</si>
  <si>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</si>
  <si>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</si>
  <si>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</si>
  <si>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</si>
  <si>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</si>
  <si>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</si>
  <si>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</si>
  <si>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</si>
  <si>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</si>
  <si>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</si>
  <si>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</si>
  <si>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</si>
  <si>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</si>
  <si>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</si>
  <si>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</si>
  <si>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</si>
  <si>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</si>
  <si>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</si>
  <si>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</si>
  <si>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</si>
  <si>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</si>
  <si>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</si>
  <si>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</si>
  <si>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</si>
  <si>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</si>
  <si>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</si>
  <si>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</si>
  <si>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</si>
  <si>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</si>
  <si>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</si>
  <si>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</si>
  <si>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</si>
  <si>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</si>
  <si>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</si>
  <si>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</si>
  <si>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</si>
  <si>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</si>
  <si>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</si>
  <si>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</si>
  <si>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</si>
  <si>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</si>
  <si>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</si>
  <si>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</si>
  <si>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</si>
  <si>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</si>
  <si>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</si>
  <si>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</si>
  <si>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</si>
  <si>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</si>
  <si>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</si>
  <si>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</si>
  <si>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</si>
  <si>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</si>
  <si>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</si>
  <si>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</si>
  <si>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</si>
  <si>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</si>
  <si>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</si>
  <si>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</si>
  <si>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</si>
  <si>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</si>
  <si>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</si>
  <si>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</si>
  <si>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</si>
  <si>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</si>
  <si>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</si>
  <si>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</si>
  <si>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</si>
  <si>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</si>
  <si>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</si>
  <si>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</si>
  <si>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</si>
  <si>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</si>
  <si>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</si>
  <si>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</si>
  <si>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</si>
  <si>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</si>
  <si>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</si>
  <si>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</si>
  <si>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</si>
  <si>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</si>
  <si>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</si>
  <si>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</si>
  <si>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</si>
  <si>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</si>
  <si>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</si>
  <si>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</si>
  <si>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</si>
  <si>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</si>
  <si>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</si>
  <si>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</si>
  <si>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</si>
  <si>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</si>
  <si>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</si>
  <si>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</si>
  <si>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</si>
  <si>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</si>
  <si>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</si>
  <si>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</si>
  <si>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</si>
  <si>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</si>
  <si>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</si>
  <si>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</si>
  <si>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</si>
  <si>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</si>
  <si>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</si>
  <si>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</si>
  <si>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</si>
  <si>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</si>
  <si>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</si>
  <si>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</si>
  <si>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</si>
  <si>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</si>
  <si>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</si>
  <si>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</si>
  <si>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</si>
  <si>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</si>
  <si>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</si>
  <si>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</si>
  <si>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</si>
  <si>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</si>
  <si>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</si>
  <si>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</si>
  <si>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</si>
  <si>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</si>
  <si>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</si>
  <si>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</si>
  <si>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</si>
  <si>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</si>
  <si>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</si>
  <si>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</si>
  <si>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</si>
  <si>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</si>
  <si>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</si>
  <si>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</si>
  <si>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</si>
  <si>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</si>
  <si>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</si>
  <si>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</si>
  <si>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</si>
  <si>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</si>
  <si>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</si>
  <si>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</si>
  <si>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</si>
  <si>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</si>
  <si>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</si>
  <si>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</si>
  <si>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</si>
  <si>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</si>
  <si>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</si>
  <si>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</si>
  <si>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</si>
  <si>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</si>
  <si>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</si>
  <si>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</si>
  <si>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</si>
  <si>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</si>
  <si>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</si>
  <si>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</si>
  <si>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</si>
  <si>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</si>
  <si>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</si>
  <si>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</si>
  <si>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</si>
  <si>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</si>
  <si>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</si>
  <si>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</si>
  <si>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</si>
  <si>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</si>
  <si>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</si>
  <si>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</si>
  <si>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</si>
  <si>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</si>
  <si>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</si>
  <si>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</si>
  <si>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</si>
  <si>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</si>
  <si>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</si>
  <si>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</si>
  <si>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</si>
  <si>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</si>
  <si>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</si>
  <si>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</si>
  <si>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</si>
  <si>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</si>
  <si>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</si>
  <si>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</si>
  <si>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</si>
  <si>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</si>
  <si>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</si>
  <si>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</si>
  <si>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</si>
  <si>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</si>
  <si>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</si>
  <si>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</si>
  <si>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</si>
  <si>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</si>
  <si>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</si>
  <si>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</si>
  <si>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</si>
  <si>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</si>
  <si>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</si>
  <si>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</si>
  <si>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</si>
  <si>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</si>
  <si>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</si>
  <si>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</si>
  <si>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</si>
  <si>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</si>
  <si>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</si>
  <si>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</si>
  <si>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</si>
  <si>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</si>
  <si>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</si>
  <si>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</si>
  <si>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</si>
  <si>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</si>
  <si>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</si>
  <si>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</si>
  <si>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</si>
  <si>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</si>
  <si>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</si>
  <si>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</si>
  <si>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</si>
  <si>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</si>
  <si>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</si>
  <si>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</si>
  <si>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</si>
  <si>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</si>
  <si>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</si>
  <si>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</si>
  <si>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</si>
  <si>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</si>
  <si>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</si>
  <si>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</si>
  <si>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</si>
  <si>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</si>
  <si>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</si>
  <si>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</si>
  <si>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</si>
  <si>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</si>
  <si>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</si>
  <si>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</si>
  <si>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</si>
  <si>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</si>
  <si>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</si>
  <si>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</si>
  <si>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</si>
  <si>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</si>
  <si>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</si>
  <si>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</si>
  <si>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</si>
  <si>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</si>
  <si>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</si>
  <si>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</si>
  <si>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</si>
  <si>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</si>
  <si>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</si>
  <si>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</si>
  <si>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</si>
  <si>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</si>
  <si>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</si>
  <si>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</si>
  <si>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</si>
  <si>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</si>
  <si>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</si>
  <si>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</si>
  <si>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</si>
  <si>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</si>
  <si>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</si>
  <si>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</si>
  <si>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</si>
  <si>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</si>
  <si>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</si>
  <si>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</si>
  <si>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</si>
  <si>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</si>
  <si>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</si>
  <si>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</si>
  <si>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</si>
  <si>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</si>
  <si>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</si>
  <si>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</si>
  <si>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</si>
  <si>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</si>
  <si>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</si>
  <si>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</si>
  <si>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</si>
  <si>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</si>
  <si>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</si>
  <si>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</si>
  <si>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</si>
  <si>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</si>
  <si>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</si>
  <si>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</si>
  <si>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</si>
  <si>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</si>
  <si>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</si>
  <si>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</si>
  <si>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</si>
  <si>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</si>
  <si>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</si>
  <si>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</si>
  <si>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</si>
  <si>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</si>
  <si>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</si>
  <si>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</si>
  <si>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</si>
  <si>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</si>
  <si>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</si>
  <si>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</si>
  <si>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</si>
  <si>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</si>
  <si>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</si>
  <si>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</si>
  <si>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</si>
  <si>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</si>
  <si>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</si>
  <si>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</si>
  <si>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</si>
  <si>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</si>
  <si>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</si>
  <si>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</si>
  <si>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</si>
  <si>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</si>
  <si>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</si>
  <si>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</si>
  <si>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</si>
  <si>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</si>
  <si>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</si>
  <si>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</si>
  <si>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</si>
  <si>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</si>
  <si>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</si>
  <si>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</si>
  <si>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</si>
  <si>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</si>
  <si>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</si>
  <si>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</si>
  <si>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</si>
  <si>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</si>
  <si>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</si>
  <si>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</si>
  <si>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</si>
  <si>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</si>
  <si>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</si>
  <si>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</si>
  <si>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</si>
  <si>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</si>
  <si>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</si>
  <si>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</si>
  <si>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</si>
  <si>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</si>
  <si>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</si>
  <si>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</si>
  <si>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</si>
  <si>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</si>
  <si>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</si>
  <si>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</si>
  <si>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</si>
  <si>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</si>
  <si>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</si>
  <si>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</si>
  <si>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</si>
  <si>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</si>
  <si>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</si>
  <si>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</si>
  <si>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</si>
  <si>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</si>
  <si>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</si>
  <si>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</si>
  <si>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</si>
  <si>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</si>
  <si>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</si>
  <si>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</si>
  <si>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</si>
  <si>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</si>
  <si>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</si>
  <si>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</si>
  <si>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</si>
  <si>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</si>
  <si>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</si>
  <si>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</si>
  <si>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</si>
  <si>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</si>
  <si>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</si>
  <si>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</si>
  <si>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</si>
  <si>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</si>
  <si>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</si>
  <si>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</si>
  <si>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</si>
  <si>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</si>
  <si>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</si>
  <si>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</si>
  <si>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</si>
  <si>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</si>
  <si>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</si>
  <si>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</si>
  <si>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</si>
  <si>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</si>
  <si>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</si>
  <si>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</si>
  <si>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</si>
  <si>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</si>
  <si>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</si>
  <si>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</si>
  <si>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</si>
  <si>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</si>
  <si>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</si>
  <si>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</si>
  <si>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</si>
  <si>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</si>
  <si>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</si>
  <si>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</si>
  <si>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</si>
  <si>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</si>
  <si>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</si>
  <si>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</si>
  <si>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</si>
  <si>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</si>
  <si>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</si>
  <si>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</si>
  <si>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</si>
  <si>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</si>
  <si>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</si>
  <si>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</si>
  <si>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</si>
  <si>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</si>
  <si>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</si>
  <si>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</si>
  <si>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</si>
  <si>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</si>
  <si>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</si>
  <si>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</si>
  <si>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</si>
  <si>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</si>
  <si>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</si>
  <si>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</si>
  <si>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</si>
  <si>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</si>
  <si>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</si>
  <si>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</si>
  <si>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</si>
  <si>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</si>
  <si>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</si>
  <si>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</si>
  <si>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</si>
  <si>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</si>
  <si>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</si>
  <si>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</si>
  <si>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</si>
  <si>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</si>
  <si>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</si>
  <si>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</si>
  <si>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</si>
  <si>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</si>
  <si>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</si>
  <si>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</si>
  <si>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</si>
  <si>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</si>
  <si>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</si>
  <si>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</si>
  <si>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</si>
  <si>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</si>
  <si>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</si>
  <si>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</si>
  <si>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</si>
  <si>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</si>
  <si>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</si>
  <si>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</si>
  <si>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</si>
  <si>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</si>
  <si>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</si>
  <si>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</si>
  <si>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</si>
  <si>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</si>
  <si>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</si>
  <si>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</si>
  <si>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</si>
  <si>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</si>
  <si>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</si>
  <si>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</si>
  <si>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</si>
  <si>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</si>
  <si>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</si>
  <si>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</si>
  <si>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</si>
  <si>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</si>
  <si>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</si>
  <si>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</si>
  <si>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</si>
  <si>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</si>
  <si>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</si>
  <si>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</si>
  <si>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</si>
  <si>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</si>
  <si>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</si>
  <si>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</si>
  <si>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</si>
  <si>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</si>
  <si>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</si>
  <si>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</si>
  <si>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</si>
  <si>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</si>
  <si>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</si>
  <si>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</si>
  <si>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</si>
  <si>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</si>
  <si>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</si>
  <si>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</si>
  <si>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</si>
  <si>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</si>
  <si>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</si>
  <si>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</si>
  <si>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</si>
  <si>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</si>
  <si>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</si>
  <si>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</si>
  <si>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</si>
  <si>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</si>
  <si>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</si>
  <si>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</si>
  <si>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</si>
  <si>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</si>
  <si>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</si>
  <si>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</si>
  <si>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</si>
  <si>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</si>
  <si>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</si>
  <si>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</si>
  <si>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</si>
  <si>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</si>
  <si>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</si>
  <si>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</si>
  <si>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</si>
  <si>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</si>
  <si>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</si>
  <si>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</si>
  <si>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</si>
  <si>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</si>
  <si>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</si>
  <si>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</si>
  <si>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</si>
  <si>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</si>
  <si>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</si>
  <si>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</si>
  <si>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</si>
  <si>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</si>
  <si>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</si>
  <si>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</si>
  <si>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</si>
  <si>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</si>
  <si>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</si>
  <si>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</si>
  <si>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</si>
  <si>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</si>
  <si>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</si>
  <si>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</si>
  <si>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</si>
  <si>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</si>
  <si>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</si>
  <si>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</si>
  <si>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</si>
  <si>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</si>
  <si>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</si>
  <si>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</si>
  <si>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</si>
  <si>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</si>
  <si>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</si>
  <si>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</si>
  <si>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</si>
  <si>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</si>
  <si>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</si>
  <si>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</si>
  <si>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</si>
  <si>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</si>
  <si>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</si>
  <si>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</si>
  <si>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</si>
  <si>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</si>
  <si>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</si>
  <si>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</si>
  <si>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</si>
  <si>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</si>
  <si>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</si>
  <si>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</si>
  <si>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</si>
  <si>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</si>
  <si>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</si>
  <si>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</si>
  <si>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</si>
  <si>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</si>
  <si>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</si>
  <si>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</si>
  <si>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</si>
  <si>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</si>
  <si>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</si>
  <si>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</si>
  <si>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</si>
  <si>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</si>
  <si>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</si>
  <si>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</si>
  <si>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</si>
  <si>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</si>
  <si>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</si>
  <si>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</si>
  <si>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</si>
  <si>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</si>
  <si>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</si>
  <si>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</si>
  <si>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</si>
  <si>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</si>
  <si>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</si>
  <si>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</si>
  <si>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</si>
  <si>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</si>
  <si>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</si>
  <si>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</si>
  <si>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</si>
  <si>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</si>
  <si>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</si>
  <si>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</si>
  <si>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</si>
  <si>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</si>
  <si>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</si>
  <si>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</si>
  <si>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</si>
  <si>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</si>
  <si>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</si>
  <si>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</si>
  <si>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</si>
  <si>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</si>
  <si>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</si>
  <si>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</si>
  <si>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</si>
  <si>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</si>
  <si>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</si>
  <si>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</si>
  <si>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</si>
  <si>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</si>
  <si>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</si>
  <si>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</si>
  <si>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</si>
  <si>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</si>
  <si>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</si>
  <si>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</si>
  <si>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</si>
  <si>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</si>
  <si>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</si>
  <si>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</si>
  <si>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</si>
  <si>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</si>
  <si>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</si>
  <si>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</si>
  <si>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</si>
  <si>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</si>
  <si>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</si>
  <si>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</si>
  <si>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</si>
  <si>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</si>
  <si>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</si>
  <si>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</si>
  <si>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</si>
  <si>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</si>
  <si>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</si>
  <si>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</si>
  <si>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</si>
  <si>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</si>
  <si>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</si>
  <si>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</si>
  <si>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</si>
  <si>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</si>
  <si>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</si>
  <si>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</si>
  <si>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</si>
  <si>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</si>
  <si>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</si>
  <si>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</si>
  <si>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</si>
  <si>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</si>
  <si>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</si>
  <si>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</si>
  <si>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</si>
  <si>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</si>
  <si>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</si>
  <si>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</si>
  <si>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</si>
  <si>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</si>
  <si>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</si>
  <si>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</si>
  <si>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</si>
  <si>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</si>
  <si>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</si>
  <si>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</si>
  <si>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</si>
  <si>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</si>
  <si>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</si>
  <si>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</si>
  <si>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</si>
  <si>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</si>
  <si>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</si>
  <si>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</si>
  <si>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</si>
  <si>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</si>
  <si>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</si>
  <si>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</si>
  <si>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</si>
  <si>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</si>
  <si>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</si>
  <si>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</si>
  <si>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</si>
  <si>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</si>
  <si>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</si>
  <si>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</si>
  <si>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</si>
  <si>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</si>
  <si>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</si>
  <si>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</si>
  <si>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</si>
  <si>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</si>
  <si>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</si>
  <si>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</si>
  <si>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</si>
  <si>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</si>
  <si>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</si>
  <si>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</si>
  <si>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</si>
  <si>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</si>
  <si>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</si>
  <si>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</si>
  <si>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</si>
  <si>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</si>
  <si>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</si>
  <si>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</si>
  <si>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</si>
  <si>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</si>
  <si>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</si>
  <si>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</si>
  <si>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</si>
  <si>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</si>
  <si>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</si>
  <si>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</si>
  <si>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</si>
  <si>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</si>
  <si>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</si>
  <si>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</si>
  <si>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</si>
  <si>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</si>
  <si>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</si>
  <si>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</si>
  <si>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</si>
  <si>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</si>
  <si>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</si>
  <si>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</si>
  <si>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</si>
  <si>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</si>
  <si>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</si>
  <si>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</si>
  <si>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</si>
  <si>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</si>
  <si>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</si>
  <si>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</si>
  <si>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</si>
  <si>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</si>
  <si>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</si>
  <si>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</si>
  <si>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</si>
  <si>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</si>
  <si>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</si>
  <si>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</si>
  <si>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</si>
  <si>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</si>
  <si>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</si>
  <si>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</si>
  <si>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</si>
  <si>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</si>
  <si>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</si>
  <si>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</si>
  <si>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</si>
  <si>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</si>
  <si>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</si>
  <si>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</si>
  <si>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</si>
  <si>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</si>
  <si>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</si>
  <si>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</si>
  <si>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</si>
  <si>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</si>
  <si>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</si>
  <si>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</si>
  <si>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</si>
  <si>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</si>
  <si>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</si>
  <si>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</si>
  <si>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</si>
  <si>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</si>
  <si>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</si>
  <si>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</si>
  <si>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</si>
  <si>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</si>
  <si>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</si>
  <si>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</si>
  <si>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</si>
  <si>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</si>
  <si>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</si>
  <si>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</si>
  <si>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</si>
  <si>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</si>
  <si>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</si>
  <si>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</si>
  <si>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</si>
  <si>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</si>
  <si>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</si>
  <si>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</si>
  <si>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</si>
  <si>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</si>
  <si>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</si>
  <si>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</si>
  <si>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</si>
  <si>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</si>
  <si>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</si>
  <si>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</si>
  <si>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</si>
  <si>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</si>
  <si>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</si>
  <si>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</si>
  <si>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</si>
  <si>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</si>
  <si>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</si>
  <si>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</si>
  <si>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</si>
  <si>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</si>
  <si>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</si>
  <si>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</si>
  <si>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</si>
  <si>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</si>
  <si>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</si>
  <si>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</si>
  <si>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</si>
  <si>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</si>
  <si>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</si>
  <si>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</si>
  <si>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</si>
  <si>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</si>
  <si>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</si>
  <si>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</si>
  <si>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</si>
  <si>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</si>
  <si>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</si>
  <si>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</si>
  <si>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</si>
  <si>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</si>
  <si>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</si>
  <si>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</si>
  <si>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</si>
  <si>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</si>
  <si>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</si>
  <si>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</si>
  <si>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</si>
  <si>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</si>
  <si>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</si>
  <si>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</si>
  <si>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</si>
  <si>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</si>
  <si>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</si>
  <si>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</si>
  <si>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</si>
  <si>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</si>
  <si>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</si>
  <si>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</si>
  <si>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</si>
  <si>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</si>
  <si>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</si>
  <si>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</si>
  <si>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</si>
  <si>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</si>
  <si>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</si>
  <si>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</si>
  <si>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</si>
  <si>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</si>
  <si>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</si>
  <si>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</si>
  <si>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</si>
  <si>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</si>
  <si>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</si>
  <si>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</si>
  <si>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</si>
  <si>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</si>
  <si>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</si>
  <si>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</si>
  <si>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</si>
  <si>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</si>
  <si>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</si>
  <si>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</si>
  <si>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</si>
  <si>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</si>
  <si>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</si>
  <si>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</si>
  <si>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</si>
  <si>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</si>
  <si>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</si>
  <si>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</si>
  <si>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</si>
  <si>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</si>
  <si>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</si>
  <si>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</si>
  <si>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</si>
  <si>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</si>
  <si>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</si>
  <si>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</si>
  <si>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</si>
  <si>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</si>
  <si>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</si>
  <si>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</si>
  <si>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</si>
  <si>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</si>
  <si>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</si>
  <si>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</si>
  <si>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</si>
  <si>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</si>
  <si>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</si>
  <si>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</si>
  <si>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</si>
  <si>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</si>
  <si>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</si>
  <si>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</si>
  <si>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</si>
  <si>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</si>
  <si>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</si>
  <si>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</si>
  <si>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</si>
  <si>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</si>
  <si>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</si>
  <si>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</si>
  <si>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</si>
  <si>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</si>
  <si>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</si>
  <si>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</si>
  <si>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</si>
  <si>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</si>
  <si>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</si>
  <si>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</si>
  <si>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</si>
  <si>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</si>
  <si>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</si>
  <si>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</si>
  <si>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</si>
  <si>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</si>
  <si>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</si>
  <si>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</si>
  <si>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</si>
  <si>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</si>
  <si>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</si>
  <si>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</si>
  <si>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</si>
  <si>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</si>
  <si>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</si>
  <si>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</si>
  <si>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</si>
  <si>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</si>
  <si>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</si>
  <si>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</si>
  <si>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</si>
  <si>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</si>
  <si>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</si>
  <si>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</si>
  <si>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</si>
  <si>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</si>
  <si>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</si>
  <si>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</si>
  <si>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</si>
  <si>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</si>
  <si>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</si>
  <si>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</si>
  <si>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</si>
  <si>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</si>
  <si>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</si>
  <si>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</si>
  <si>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</si>
  <si>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</si>
  <si>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</si>
  <si>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</si>
  <si>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</si>
  <si>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</si>
  <si>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</si>
  <si>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</si>
  <si>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</si>
  <si>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</si>
  <si>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</si>
  <si>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</si>
  <si>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</si>
  <si>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</si>
  <si>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</si>
  <si>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</si>
  <si>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</si>
  <si>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</si>
  <si>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</si>
  <si>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</si>
  <si>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</si>
  <si>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</si>
  <si>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</si>
  <si>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</si>
  <si>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</si>
  <si>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</si>
  <si>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</si>
  <si>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</si>
  <si>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</si>
  <si>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</si>
  <si>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</si>
  <si>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</si>
  <si>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</si>
  <si>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</si>
  <si>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</si>
  <si>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</si>
  <si>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</si>
  <si>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</si>
  <si>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</si>
  <si>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</si>
  <si>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</si>
  <si>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</si>
  <si>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</si>
  <si>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</si>
  <si>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</si>
  <si>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</si>
  <si>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</si>
  <si>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</si>
  <si>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</si>
  <si>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</si>
  <si>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</si>
  <si>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</si>
  <si>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</si>
  <si>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</si>
  <si>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</si>
  <si>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</si>
  <si>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</si>
  <si>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</si>
  <si>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</si>
  <si>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</si>
  <si>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</si>
  <si>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</si>
  <si>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</si>
  <si>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</si>
  <si>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</si>
  <si>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</si>
  <si>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</si>
  <si>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</si>
  <si>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</si>
  <si>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</si>
  <si>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</si>
  <si>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</si>
  <si>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</si>
  <si>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</si>
  <si>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</si>
  <si>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</si>
  <si>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</si>
  <si>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</si>
  <si>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</si>
  <si>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</si>
  <si>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</si>
  <si>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</si>
  <si>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</si>
  <si>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</si>
  <si>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</si>
  <si>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</si>
  <si>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</si>
  <si>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</si>
  <si>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</si>
  <si>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</si>
  <si>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</si>
  <si>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</si>
  <si>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</si>
  <si>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</si>
  <si>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</si>
  <si>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</si>
  <si>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</si>
  <si>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</si>
  <si>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</si>
  <si>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</si>
  <si>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</si>
  <si>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</si>
  <si>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</si>
  <si>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</si>
  <si>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</si>
  <si>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</si>
  <si>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</si>
  <si>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</si>
  <si>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</si>
  <si>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</si>
  <si>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</si>
  <si>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</si>
  <si>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</si>
  <si>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</si>
  <si>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</si>
  <si>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</si>
  <si>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</si>
  <si>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</si>
  <si>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</si>
  <si>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</si>
  <si>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</si>
  <si>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</si>
  <si>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</si>
  <si>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</si>
  <si>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</si>
  <si>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</si>
  <si>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</si>
  <si>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</si>
  <si>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</si>
  <si>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</si>
  <si>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</si>
  <si>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</si>
  <si>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</si>
  <si>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</si>
  <si>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</si>
  <si>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</si>
  <si>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</si>
  <si>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</si>
  <si>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</si>
  <si>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</si>
  <si>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</si>
  <si>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</si>
  <si>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</si>
  <si>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</si>
  <si>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</si>
  <si>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</si>
  <si>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</si>
  <si>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</si>
  <si>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</si>
  <si>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</si>
  <si>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</si>
  <si>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</si>
  <si>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</si>
  <si>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</si>
  <si>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</si>
  <si>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</si>
  <si>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</si>
  <si>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</si>
  <si>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</si>
  <si>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</si>
  <si>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</si>
  <si>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</si>
  <si>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</si>
  <si>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</si>
  <si>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</si>
  <si>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</si>
  <si>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</si>
  <si>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</si>
  <si>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</si>
  <si>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</si>
  <si>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</si>
  <si>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</si>
  <si>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</si>
  <si>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</si>
  <si>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</si>
  <si>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</si>
  <si>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</si>
  <si>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</si>
  <si>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</si>
  <si>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</si>
  <si>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</si>
  <si>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</si>
  <si>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</si>
  <si>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</si>
  <si>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</si>
  <si>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</si>
  <si>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</si>
  <si>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</si>
  <si>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</si>
  <si>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</si>
  <si>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</si>
  <si>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</si>
  <si>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</si>
  <si>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</si>
  <si>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</si>
  <si>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</si>
  <si>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</si>
  <si>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</si>
  <si>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</si>
  <si>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</si>
  <si>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</si>
  <si>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</si>
  <si>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</si>
  <si>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</si>
  <si>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</si>
  <si>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</si>
  <si>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</si>
  <si>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</si>
  <si>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</si>
  <si>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</si>
  <si>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</si>
  <si>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</si>
  <si>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</si>
  <si>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</si>
  <si>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</si>
  <si>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</si>
  <si>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</si>
  <si>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</si>
  <si>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</si>
  <si>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</si>
  <si>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</si>
  <si>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</si>
  <si>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</si>
  <si>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</si>
  <si>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</si>
  <si>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</si>
  <si>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</si>
  <si>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</si>
  <si>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</si>
  <si>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</si>
  <si>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</si>
  <si>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</si>
  <si>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</si>
  <si>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</si>
  <si>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</si>
  <si>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</si>
  <si>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</si>
  <si>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</si>
  <si>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</si>
  <si>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</si>
  <si>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</si>
  <si>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</si>
  <si>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</si>
  <si>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</si>
  <si>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</si>
  <si>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</si>
  <si>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</si>
  <si>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</si>
  <si>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</si>
  <si>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</si>
  <si>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</si>
  <si>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</si>
  <si>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</si>
  <si>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</si>
  <si>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</si>
  <si>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</si>
  <si>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</si>
  <si>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</si>
  <si>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</si>
  <si>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</si>
  <si>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</si>
  <si>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</si>
  <si>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</si>
  <si>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</si>
  <si>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</si>
  <si>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</si>
  <si>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</si>
  <si>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</si>
  <si>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</si>
  <si>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</si>
  <si>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</si>
  <si>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</si>
  <si>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</si>
  <si>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</si>
  <si>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</si>
  <si>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</si>
  <si>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</si>
  <si>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</si>
  <si>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</si>
  <si>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</si>
  <si>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</si>
  <si>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</si>
  <si>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</si>
  <si>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</si>
  <si>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</si>
  <si>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</si>
  <si>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</si>
  <si>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</si>
  <si>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</si>
  <si>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</si>
  <si>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</si>
  <si>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</si>
  <si>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</si>
  <si>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</si>
  <si>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</si>
  <si>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</si>
  <si>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</si>
  <si>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</si>
  <si>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</si>
  <si>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</si>
  <si>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</si>
  <si>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</si>
  <si>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</si>
  <si>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</si>
  <si>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</si>
  <si>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</si>
  <si>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</si>
  <si>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</si>
  <si>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</si>
  <si>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</si>
  <si>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</si>
  <si>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</si>
  <si>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</si>
  <si>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</si>
  <si>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</si>
  <si>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</si>
  <si>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</si>
  <si>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</si>
  <si>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</si>
  <si>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</si>
  <si>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</si>
  <si>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</si>
  <si>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</si>
  <si>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</si>
  <si>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</si>
  <si>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</si>
  <si>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</si>
  <si>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</si>
  <si>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</si>
  <si>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</si>
  <si>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</si>
  <si>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</si>
  <si>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</si>
  <si>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</si>
  <si>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</si>
  <si>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</si>
  <si>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</si>
  <si>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</si>
  <si>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</si>
  <si>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</si>
  <si>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</si>
  <si>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</si>
  <si>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</si>
  <si>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</si>
  <si>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</si>
  <si>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</si>
  <si>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</si>
  <si>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</si>
  <si>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</si>
  <si>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</si>
  <si>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</si>
  <si>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</si>
  <si>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</si>
  <si>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</si>
  <si>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</si>
  <si>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</si>
  <si>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</si>
  <si>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</si>
  <si>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</si>
  <si>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</si>
  <si>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</si>
  <si>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</si>
  <si>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</si>
  <si>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</si>
  <si>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</si>
  <si>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</si>
  <si>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</si>
  <si>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</si>
  <si>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</si>
  <si>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</si>
  <si>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</si>
  <si>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</si>
  <si>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</si>
  <si>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</si>
  <si>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</si>
  <si>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</si>
  <si>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</si>
  <si>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</si>
  <si>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</si>
  <si>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</si>
  <si>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</si>
  <si>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</si>
  <si>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</si>
  <si>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</si>
  <si>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</si>
  <si>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</si>
  <si>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</si>
  <si>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</si>
  <si>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</si>
  <si>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</si>
  <si>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</si>
  <si>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</si>
  <si>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</si>
  <si>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</si>
  <si>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</si>
  <si>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</si>
  <si>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</si>
  <si>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</si>
  <si>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</si>
  <si>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</si>
  <si>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</si>
  <si>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</si>
  <si>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</si>
  <si>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</si>
  <si>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</si>
  <si>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</si>
  <si>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</si>
  <si>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</si>
  <si>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</si>
  <si>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</si>
  <si>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</si>
  <si>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</si>
  <si>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</si>
  <si>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</si>
  <si>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</si>
  <si>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</si>
  <si>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</si>
  <si>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</si>
  <si>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</si>
  <si>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</si>
  <si>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</si>
  <si>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</si>
  <si>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</si>
  <si>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</si>
  <si>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</si>
  <si>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</si>
  <si>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</si>
  <si>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</si>
  <si>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</si>
  <si>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</si>
  <si>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</si>
  <si>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</si>
  <si>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</si>
  <si>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</si>
  <si>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</si>
  <si>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</si>
  <si>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</si>
  <si>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</si>
  <si>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</si>
  <si>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</si>
  <si>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</si>
  <si>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</si>
  <si>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</si>
  <si>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</si>
  <si>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</si>
  <si>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</si>
  <si>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</si>
  <si>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</si>
  <si>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</si>
  <si>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</si>
  <si>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</si>
  <si>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</si>
  <si>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</si>
  <si>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</si>
  <si>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</si>
  <si>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</si>
  <si>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</si>
  <si>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</si>
  <si>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</si>
  <si>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</si>
  <si>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</si>
  <si>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</si>
  <si>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</si>
  <si>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</si>
  <si>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</si>
  <si>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</si>
  <si>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</si>
  <si>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</si>
  <si>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</si>
  <si>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</si>
  <si>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</si>
  <si>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</si>
  <si>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</si>
  <si>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</si>
  <si>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</si>
  <si>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</si>
  <si>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</si>
  <si>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</si>
  <si>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</si>
  <si>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</si>
  <si>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</si>
  <si>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</si>
  <si>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</si>
  <si>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</si>
  <si>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</si>
  <si>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</si>
  <si>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</si>
  <si>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</si>
  <si>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</si>
  <si>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</si>
  <si>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</si>
  <si>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</si>
  <si>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</si>
  <si>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</si>
  <si>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</si>
  <si>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</si>
  <si>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</si>
  <si>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</si>
  <si>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</si>
  <si>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</si>
  <si>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</si>
  <si>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</si>
  <si>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</si>
  <si>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</si>
  <si>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</si>
  <si>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</si>
  <si>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</si>
  <si>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</si>
  <si>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</si>
  <si>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</si>
  <si>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</si>
  <si>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</si>
  <si>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</si>
  <si>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</si>
  <si>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</si>
  <si>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</si>
  <si>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</si>
  <si>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</si>
  <si>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</si>
  <si>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</si>
  <si>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</si>
  <si>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</si>
  <si>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</si>
  <si>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</si>
  <si>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</si>
  <si>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</si>
  <si>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</si>
  <si>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</si>
  <si>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</si>
  <si>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</si>
  <si>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</si>
  <si>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</si>
  <si>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</si>
  <si>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</si>
  <si>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</si>
  <si>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</si>
  <si>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</si>
  <si>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</si>
  <si>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</si>
  <si>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</si>
  <si>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</si>
  <si>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</si>
  <si>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</si>
  <si>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</si>
  <si>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</si>
  <si>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</si>
  <si>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</si>
  <si>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</si>
  <si>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</si>
  <si>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</si>
  <si>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</si>
  <si>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</si>
  <si>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</si>
  <si>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</si>
  <si>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</si>
  <si>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</si>
  <si>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</si>
  <si>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</si>
  <si>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</si>
  <si>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</si>
  <si>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</si>
  <si>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</si>
  <si>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</si>
  <si>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</si>
  <si>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</si>
  <si>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</si>
  <si>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</si>
  <si>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</si>
  <si>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</si>
  <si>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</si>
  <si>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</si>
  <si>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</si>
  <si>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</si>
  <si>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</si>
  <si>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</si>
  <si>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</si>
  <si>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</si>
  <si>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</si>
  <si>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</si>
  <si>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</si>
  <si>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</si>
  <si>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</si>
  <si>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</si>
  <si>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</si>
  <si>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</si>
  <si>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</si>
  <si>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</si>
  <si>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</si>
  <si>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</si>
  <si>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</si>
  <si>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</si>
  <si>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</si>
  <si>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</si>
  <si>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</si>
  <si>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</si>
  <si>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</si>
  <si>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</si>
  <si>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</si>
  <si>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</si>
  <si>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</si>
  <si>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</si>
  <si>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</si>
  <si>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</si>
  <si>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</si>
  <si>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</si>
  <si>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</si>
  <si>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</si>
  <si>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</si>
  <si>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</si>
  <si>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</si>
  <si>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</si>
  <si>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</si>
  <si>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</si>
  <si>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</si>
  <si>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</si>
  <si>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</si>
  <si>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</si>
  <si>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</si>
  <si>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</si>
  <si>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</si>
  <si>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</si>
  <si>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</si>
  <si>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</si>
  <si>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</si>
  <si>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</si>
  <si>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</si>
  <si>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</si>
  <si>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</si>
  <si>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</si>
  <si>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</si>
  <si>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</si>
  <si>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</si>
  <si>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</si>
  <si>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</si>
  <si>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</si>
  <si>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</si>
  <si>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</si>
  <si>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</si>
  <si>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</si>
  <si>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</si>
  <si>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</si>
  <si>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</si>
  <si>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</si>
  <si>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</si>
  <si>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</si>
  <si>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</si>
  <si>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</si>
  <si>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</si>
  <si>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</si>
  <si>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</si>
  <si>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</si>
  <si>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</si>
  <si>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</si>
  <si>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</si>
  <si>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</si>
  <si>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</si>
  <si>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</si>
  <si>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</si>
  <si>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</si>
  <si>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</si>
  <si>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</si>
  <si>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</si>
  <si>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</si>
  <si>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</si>
  <si>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</si>
  <si>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</si>
  <si>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</si>
  <si>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</si>
  <si>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</si>
  <si>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</si>
  <si>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</si>
  <si>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</si>
  <si>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</si>
  <si>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</si>
  <si>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</si>
  <si>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</si>
  <si>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</si>
  <si>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</si>
  <si>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</si>
  <si>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</si>
  <si>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</si>
  <si>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</si>
  <si>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</si>
  <si>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</si>
  <si>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</si>
  <si>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</si>
  <si>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</si>
  <si>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</si>
  <si>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</si>
  <si>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</si>
  <si>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</si>
  <si>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</si>
  <si>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</si>
  <si>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</si>
  <si>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</si>
  <si>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</si>
  <si>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</si>
  <si>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</si>
  <si>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</si>
  <si>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</si>
  <si>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</si>
  <si>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</si>
  <si>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</si>
  <si>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</si>
  <si>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</si>
  <si>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</si>
  <si>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</si>
  <si>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</si>
  <si>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</si>
  <si>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</si>
  <si>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</si>
  <si>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</si>
  <si>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</si>
  <si>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</si>
  <si>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</si>
  <si>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</si>
  <si>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</si>
  <si>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</si>
  <si>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</si>
  <si>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</si>
  <si>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</si>
  <si>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</si>
  <si>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</si>
  <si>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</si>
  <si>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</si>
  <si>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</si>
  <si>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</si>
  <si>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</si>
  <si>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</si>
  <si>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</si>
  <si>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</si>
  <si>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</si>
  <si>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</si>
  <si>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</si>
  <si>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</si>
  <si>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</si>
  <si>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</si>
  <si>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</si>
  <si>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</si>
  <si>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</si>
  <si>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</si>
  <si>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</si>
  <si>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</si>
  <si>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</si>
  <si>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</si>
  <si>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</si>
  <si>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</si>
  <si>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</si>
  <si>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</si>
  <si>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</si>
  <si>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</si>
  <si>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</si>
  <si>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</si>
  <si>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</si>
  <si>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</si>
  <si>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</si>
  <si>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</si>
  <si>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</si>
  <si>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</si>
  <si>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</si>
  <si>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</si>
  <si>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</si>
  <si>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</si>
  <si>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</si>
  <si>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</si>
  <si>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</si>
  <si>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</si>
  <si>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</si>
  <si>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</si>
  <si>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</si>
  <si>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</si>
  <si>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</si>
  <si>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</si>
  <si>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</si>
  <si>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</si>
  <si>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</si>
  <si>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</si>
  <si>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</si>
  <si>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</si>
  <si>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</si>
  <si>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</si>
  <si>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</si>
  <si>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</si>
  <si>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</si>
  <si>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</si>
  <si>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</si>
  <si>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</si>
  <si>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</si>
  <si>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</si>
  <si>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</si>
  <si>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</si>
  <si>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</si>
  <si>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</si>
  <si>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</si>
  <si>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</si>
  <si>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</si>
  <si>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</si>
  <si>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</si>
  <si>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</si>
  <si>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</si>
  <si>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</si>
  <si>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</si>
  <si>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</si>
  <si>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</si>
  <si>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</si>
  <si>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</si>
  <si>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</si>
  <si>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</si>
  <si>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</si>
  <si>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</si>
  <si>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</si>
  <si>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</si>
  <si>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</si>
  <si>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</si>
  <si>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</si>
  <si>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</si>
  <si>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</si>
  <si>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</si>
  <si>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</si>
  <si>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</si>
  <si>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</si>
  <si>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</si>
  <si>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</si>
  <si>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</si>
  <si>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</si>
  <si>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</si>
  <si>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</si>
  <si>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</si>
  <si>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</si>
  <si>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</si>
  <si>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</si>
  <si>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</si>
  <si>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</si>
  <si>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</si>
  <si>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</si>
  <si>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</si>
  <si>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</si>
  <si>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</si>
  <si>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</si>
  <si>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</si>
  <si>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</si>
  <si>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</si>
  <si>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</si>
  <si>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</si>
  <si>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</si>
  <si>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</si>
  <si>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</si>
  <si>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</si>
  <si>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</si>
  <si>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</si>
  <si>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</si>
  <si>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</si>
  <si>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</si>
  <si>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</si>
  <si>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</si>
  <si>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</si>
  <si>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</si>
  <si>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</si>
  <si>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</si>
  <si>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</si>
  <si>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</si>
  <si>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</si>
  <si>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</si>
  <si>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</si>
  <si>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</si>
  <si>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</si>
  <si>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</si>
  <si>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</si>
  <si>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</si>
  <si>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</si>
  <si>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</si>
  <si>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</si>
  <si>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</si>
  <si>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</si>
  <si>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</si>
  <si>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</si>
  <si>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</si>
  <si>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</si>
  <si>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</si>
  <si>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</si>
  <si>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</si>
  <si>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</si>
  <si>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</si>
  <si>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</si>
  <si>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</si>
  <si>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</si>
  <si>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</si>
  <si>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</si>
  <si>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</si>
  <si>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</si>
  <si>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</si>
  <si>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</si>
  <si>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</si>
  <si>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</si>
  <si>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</si>
  <si>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</si>
  <si>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</si>
  <si>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</si>
  <si>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</si>
  <si>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</si>
  <si>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</si>
  <si>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</si>
  <si>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</si>
  <si>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</si>
  <si>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</si>
  <si>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</si>
  <si>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</si>
  <si>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</si>
  <si>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</si>
  <si>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</si>
  <si>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</si>
  <si>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</si>
  <si>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</si>
  <si>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</si>
  <si>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</si>
  <si>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</si>
  <si>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</si>
  <si>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</si>
  <si>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</si>
  <si>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</si>
  <si>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</si>
  <si>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</si>
  <si>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</si>
  <si>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</si>
  <si>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</si>
  <si>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</si>
  <si>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</si>
  <si>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</si>
  <si>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</si>
  <si>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</si>
  <si>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</si>
  <si>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</si>
  <si>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</si>
  <si>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</si>
  <si>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</si>
  <si>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</si>
  <si>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</si>
  <si>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</si>
  <si>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</si>
  <si>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</si>
  <si>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</si>
  <si>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</si>
  <si>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</si>
  <si>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</si>
  <si>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</si>
  <si>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</si>
  <si>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</si>
  <si>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</si>
  <si>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</si>
  <si>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</si>
  <si>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</si>
  <si>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</si>
  <si>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</si>
  <si>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</si>
  <si>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</si>
  <si>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</si>
  <si>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</si>
  <si>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</si>
  <si>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</si>
  <si>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</si>
  <si>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</si>
  <si>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</si>
  <si>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</si>
  <si>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</si>
  <si>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</si>
  <si>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</si>
  <si>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</si>
  <si>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</si>
  <si>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</si>
  <si>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</si>
  <si>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</si>
  <si>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</si>
  <si>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</si>
  <si>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</si>
  <si>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</si>
  <si>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</si>
  <si>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</si>
  <si>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</si>
  <si>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</si>
  <si>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</si>
  <si>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</si>
  <si>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</si>
  <si>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</si>
  <si>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</si>
  <si>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</si>
  <si>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</si>
  <si>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</si>
  <si>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</si>
  <si>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</si>
  <si>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</si>
  <si>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</si>
  <si>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</si>
  <si>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</si>
  <si>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</si>
  <si>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</si>
  <si>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</si>
  <si>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</si>
  <si>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</si>
  <si>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</si>
  <si>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</si>
  <si>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</si>
  <si>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</si>
  <si>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</si>
  <si>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</si>
  <si>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</si>
  <si>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</si>
  <si>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</si>
  <si>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</si>
  <si>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</si>
  <si>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</si>
  <si>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</si>
  <si>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</si>
  <si>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</si>
  <si>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</si>
  <si>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</si>
  <si>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</si>
  <si>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</si>
  <si>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</si>
  <si>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</si>
  <si>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</si>
  <si>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</si>
  <si>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</si>
  <si>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</si>
  <si>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</si>
  <si>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</si>
  <si>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</si>
  <si>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</si>
  <si>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</si>
  <si>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</si>
  <si>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</si>
  <si>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</si>
  <si>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</si>
  <si>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</si>
  <si>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</si>
  <si>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</si>
  <si>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</si>
  <si>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</si>
  <si>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</si>
  <si>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</si>
  <si>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</si>
  <si>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</si>
  <si>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</si>
  <si>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</si>
  <si>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</si>
  <si>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</si>
  <si>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</si>
  <si>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</si>
  <si>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</si>
  <si>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</si>
  <si>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</si>
  <si>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</si>
  <si>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</si>
  <si>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</si>
  <si>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</si>
  <si>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</si>
  <si>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</si>
  <si>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</si>
  <si>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</si>
  <si>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</si>
  <si>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</si>
  <si>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</si>
  <si>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</si>
  <si>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</si>
  <si>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</si>
  <si>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</si>
  <si>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</si>
  <si>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</si>
  <si>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</si>
  <si>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</si>
  <si>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</si>
  <si>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</si>
  <si>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</si>
  <si>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</si>
  <si>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</si>
  <si>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</si>
  <si>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</si>
  <si>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</si>
  <si>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</si>
  <si>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</si>
  <si>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</si>
  <si>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</si>
  <si>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</si>
  <si>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</si>
  <si>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</si>
  <si>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</si>
  <si>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</si>
  <si>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</si>
  <si>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</si>
  <si>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</si>
  <si>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</si>
  <si>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</si>
  <si>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</si>
  <si>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</si>
  <si>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</si>
  <si>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</si>
  <si>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</si>
  <si>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</si>
  <si>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</si>
  <si>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</si>
  <si>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</si>
  <si>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</si>
  <si>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</si>
  <si>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</si>
  <si>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</si>
  <si>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</si>
  <si>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</si>
  <si>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</si>
  <si>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</si>
  <si>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</si>
  <si>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</si>
  <si>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</si>
  <si>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</si>
  <si>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</si>
  <si>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</si>
  <si>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</si>
  <si>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</si>
  <si>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</si>
  <si>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</si>
  <si>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</si>
  <si>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</si>
  <si>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</si>
  <si>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</si>
  <si>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</si>
  <si>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</si>
  <si>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</si>
  <si>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</si>
  <si>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</si>
  <si>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</si>
  <si>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</si>
  <si>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</si>
  <si>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</si>
  <si>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</si>
  <si>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</si>
  <si>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</si>
  <si>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</si>
  <si>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</si>
  <si>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</si>
  <si>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</si>
  <si>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</si>
  <si>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</si>
  <si>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</si>
  <si>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</si>
  <si>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</si>
  <si>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</si>
  <si>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</si>
  <si>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</si>
  <si>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</si>
  <si>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</si>
  <si>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</si>
  <si>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</si>
  <si>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</si>
  <si>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</si>
  <si>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</si>
  <si>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</si>
  <si>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</si>
  <si>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</si>
  <si>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</si>
  <si>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</si>
  <si>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</si>
  <si>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</si>
  <si>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</si>
  <si>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</si>
  <si>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</si>
  <si>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</si>
  <si>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</si>
  <si>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</si>
  <si>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</si>
  <si>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</si>
  <si>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</si>
  <si>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</si>
  <si>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</si>
  <si>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</si>
  <si>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</si>
  <si>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</si>
  <si>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</si>
  <si>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</si>
  <si>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</si>
  <si>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</si>
  <si>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</si>
  <si>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</si>
  <si>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</si>
  <si>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</si>
  <si>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</si>
  <si>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</si>
  <si>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</si>
  <si>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</si>
  <si>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</si>
  <si>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</si>
  <si>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</si>
  <si>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</si>
  <si>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</si>
  <si>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</si>
  <si>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</si>
  <si>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</si>
  <si>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</si>
  <si>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</si>
  <si>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</si>
  <si>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</si>
  <si>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</si>
  <si>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</si>
  <si>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</si>
  <si>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</si>
  <si>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</si>
  <si>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</si>
  <si>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</si>
  <si>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</si>
  <si>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</si>
  <si>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</si>
  <si>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</si>
  <si>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</si>
  <si>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</si>
  <si>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</si>
  <si>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</si>
  <si>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</si>
  <si>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</si>
  <si>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</si>
  <si>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</si>
  <si>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</si>
  <si>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</si>
  <si>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</si>
  <si>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</si>
  <si>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</si>
  <si>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</si>
  <si>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</si>
  <si>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</si>
  <si>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</si>
  <si>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</si>
  <si>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</si>
  <si>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</si>
  <si>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</si>
  <si>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</si>
  <si>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</si>
  <si>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</si>
  <si>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</si>
  <si>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</si>
  <si>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</si>
  <si>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</si>
  <si>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</si>
  <si>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</si>
  <si>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</si>
  <si>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</si>
  <si>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</si>
  <si>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</si>
  <si>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</si>
  <si>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</si>
  <si>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</si>
  <si>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</si>
  <si>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</si>
  <si>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</si>
  <si>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</si>
  <si>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</si>
  <si>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</si>
  <si>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</si>
  <si>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</si>
  <si>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</si>
  <si>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</si>
  <si>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</si>
  <si>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</si>
  <si>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</si>
  <si>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</si>
  <si>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</si>
  <si>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</si>
  <si>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</si>
  <si>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</si>
  <si>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</si>
  <si>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</si>
  <si>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</si>
  <si>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</si>
  <si>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</si>
  <si>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</si>
  <si>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</si>
  <si>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</si>
  <si>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</si>
  <si>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</si>
  <si>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</si>
  <si>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</si>
  <si>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</si>
  <si>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</si>
  <si>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</si>
  <si>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</si>
  <si>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</si>
  <si>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</si>
  <si>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</si>
  <si>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</si>
  <si>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</si>
  <si>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</si>
  <si>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</si>
  <si>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</si>
  <si>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</si>
  <si>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</si>
  <si>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</si>
  <si>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</si>
  <si>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</si>
  <si>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</si>
  <si>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</si>
  <si>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</si>
  <si>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</si>
  <si>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</si>
  <si>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</si>
  <si>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</si>
  <si>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</si>
  <si>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</si>
  <si>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</si>
  <si>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</si>
  <si>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</si>
  <si>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</si>
  <si>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</si>
  <si>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</si>
  <si>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</si>
  <si>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</si>
  <si>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</si>
  <si>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</si>
  <si>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</si>
  <si>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</si>
  <si>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</si>
  <si>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</si>
  <si>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</si>
  <si>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</si>
  <si>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</si>
  <si>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</si>
  <si>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</si>
  <si>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</si>
  <si>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</si>
  <si>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</si>
  <si>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</si>
  <si>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</si>
  <si>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</si>
  <si>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</si>
  <si>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</si>
  <si>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</si>
  <si>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</si>
  <si>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</si>
  <si>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</si>
  <si>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</si>
  <si>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</si>
  <si>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</si>
  <si>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</si>
  <si>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</si>
  <si>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</si>
  <si>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</si>
  <si>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</si>
  <si>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</si>
  <si>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</si>
  <si>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</si>
  <si>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</si>
  <si>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</si>
  <si>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</si>
  <si>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</si>
  <si>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</si>
  <si>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</si>
  <si>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</si>
  <si>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</si>
  <si>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</si>
  <si>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</si>
  <si>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</si>
  <si>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</si>
  <si>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</si>
  <si>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</si>
  <si>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</si>
  <si>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</si>
  <si>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</si>
  <si>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</si>
  <si>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</si>
  <si>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</si>
  <si>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</si>
  <si>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</si>
  <si>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</si>
  <si>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</si>
  <si>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</si>
  <si>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</si>
  <si>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</si>
  <si>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</si>
  <si>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</si>
  <si>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</si>
  <si>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</si>
  <si>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</si>
  <si>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</si>
  <si>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</si>
  <si>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</si>
  <si>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</si>
  <si>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</si>
  <si>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</si>
  <si>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</si>
  <si>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</si>
  <si>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</si>
  <si>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</si>
  <si>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</si>
  <si>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</si>
  <si>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</si>
  <si>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</si>
  <si>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</si>
  <si>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</si>
  <si>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</si>
  <si>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</si>
  <si>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</si>
  <si>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</si>
  <si>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</si>
  <si>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</si>
  <si>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</si>
  <si>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</si>
  <si>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</si>
  <si>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</si>
  <si>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</si>
  <si>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</si>
  <si>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</si>
  <si>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</si>
  <si>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</si>
  <si>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</si>
  <si>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</si>
  <si>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</si>
  <si>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</si>
  <si>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</si>
  <si>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</si>
  <si>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</si>
  <si>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</si>
  <si>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</si>
  <si>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</si>
  <si>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</si>
  <si>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</si>
  <si>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</si>
  <si>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</si>
  <si>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</si>
  <si>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</si>
  <si>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</si>
  <si>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</si>
  <si>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</si>
  <si>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</si>
  <si>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</si>
  <si>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</si>
  <si>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</si>
  <si>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</si>
  <si>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</si>
  <si>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</si>
  <si>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</si>
  <si>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</si>
  <si>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</si>
  <si>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</si>
  <si>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</si>
  <si>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</si>
  <si>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</si>
  <si>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</si>
  <si>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</si>
  <si>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</si>
  <si>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</si>
  <si>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</si>
  <si>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</si>
  <si>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</si>
  <si>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</si>
  <si>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</si>
  <si>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</si>
  <si>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</si>
  <si>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</si>
  <si>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</si>
  <si>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</si>
  <si>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</si>
  <si>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</si>
  <si>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</si>
  <si>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</si>
  <si>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</si>
  <si>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</si>
  <si>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</si>
  <si>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</si>
  <si>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</si>
  <si>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</si>
  <si>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</si>
  <si>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</si>
  <si>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</si>
  <si>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</si>
  <si>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</si>
  <si>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</si>
  <si>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</si>
  <si>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</si>
  <si>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</si>
  <si>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</si>
  <si>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</si>
  <si>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</si>
  <si>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</si>
  <si>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</si>
  <si>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</si>
  <si>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</si>
  <si>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</si>
  <si>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</si>
  <si>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</si>
  <si>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</si>
  <si>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</si>
  <si>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</si>
  <si>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</si>
  <si>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</si>
  <si>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</si>
  <si>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</si>
  <si>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</si>
  <si>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</si>
  <si>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</si>
  <si>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</si>
  <si>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</si>
  <si>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</si>
  <si>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</si>
  <si>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</si>
  <si>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</si>
  <si>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</si>
  <si>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</si>
  <si>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</si>
  <si>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</si>
  <si>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</si>
  <si>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</si>
  <si>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</si>
  <si>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</si>
  <si>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</si>
  <si>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</si>
  <si>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</si>
  <si>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</si>
  <si>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</si>
  <si>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</si>
  <si>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</si>
  <si>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</si>
  <si>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</si>
  <si>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</si>
  <si>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</si>
  <si>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</si>
  <si>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</si>
  <si>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</si>
  <si>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</si>
  <si>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</si>
  <si>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</si>
  <si>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</si>
  <si>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</si>
  <si>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</si>
  <si>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</si>
  <si>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</si>
  <si>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</si>
  <si>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</si>
  <si>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</si>
  <si>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</si>
  <si>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</si>
  <si>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</si>
  <si>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</si>
  <si>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</si>
  <si>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</si>
  <si>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</si>
  <si>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</si>
  <si>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</si>
  <si>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</si>
  <si>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</si>
  <si>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</si>
  <si>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</si>
  <si>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</si>
  <si>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</si>
  <si>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</si>
  <si>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</si>
  <si>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</si>
  <si>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</si>
  <si>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</si>
  <si>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</si>
  <si>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</si>
  <si>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</si>
  <si>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</si>
  <si>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</si>
  <si>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</si>
  <si>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</si>
  <si>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</si>
  <si>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</si>
  <si>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</si>
  <si>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</si>
  <si>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</si>
  <si>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</si>
  <si>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</si>
  <si>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</si>
  <si>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</si>
  <si>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</si>
  <si>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</si>
  <si>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</si>
  <si>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</si>
  <si>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</si>
  <si>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</si>
  <si>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</si>
  <si>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</si>
  <si>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</si>
  <si>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</si>
  <si>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</si>
  <si>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</si>
  <si>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</si>
  <si>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</si>
  <si>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</si>
  <si>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</si>
  <si>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</si>
  <si>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</si>
  <si>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</si>
  <si>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</si>
  <si>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</si>
  <si>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</si>
  <si>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</si>
  <si>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</si>
  <si>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</si>
  <si>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</si>
  <si>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</si>
  <si>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</si>
  <si>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</si>
  <si>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</si>
  <si>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</si>
  <si>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</si>
  <si>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</si>
  <si>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</si>
  <si>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</si>
  <si>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</si>
  <si>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</si>
  <si>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</si>
  <si>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</si>
  <si>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</si>
  <si>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</si>
  <si>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</si>
  <si>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</si>
  <si>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</si>
  <si>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</si>
  <si>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</si>
  <si>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</si>
  <si>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</si>
  <si>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</si>
  <si>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</si>
  <si>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</si>
  <si>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</si>
  <si>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</si>
  <si>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</si>
  <si>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</si>
  <si>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</si>
  <si>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</si>
  <si>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</si>
  <si>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</si>
  <si>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</si>
  <si>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</si>
  <si>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</si>
  <si>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</si>
  <si>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</si>
  <si>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</si>
  <si>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</si>
  <si>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</si>
  <si>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</si>
  <si>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</si>
  <si>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</si>
  <si>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</si>
  <si>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</si>
  <si>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</si>
  <si>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</si>
  <si>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</si>
  <si>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</si>
  <si>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</si>
  <si>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</si>
  <si>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</si>
  <si>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</si>
  <si>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</si>
  <si>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</si>
  <si>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</si>
  <si>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</si>
  <si>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</si>
  <si>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</si>
  <si>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</si>
  <si>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</si>
  <si>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</si>
  <si>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</si>
  <si>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</si>
  <si>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</si>
  <si>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</si>
  <si>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</si>
  <si>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</si>
  <si>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</si>
  <si>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</si>
  <si>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</si>
  <si>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</si>
  <si>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</si>
  <si>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</si>
  <si>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</si>
  <si>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</si>
  <si>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</si>
  <si>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</si>
  <si>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</si>
  <si>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</si>
  <si>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</si>
  <si>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</si>
  <si>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</si>
  <si>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</si>
  <si>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</si>
  <si>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</si>
  <si>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</si>
  <si>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</si>
  <si>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</si>
  <si>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</si>
  <si>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</si>
  <si>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</si>
  <si>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</si>
  <si>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</si>
  <si>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</si>
  <si>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</si>
  <si>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</si>
  <si>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</si>
  <si>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</si>
  <si>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</si>
  <si>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</si>
  <si>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</si>
  <si>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</si>
  <si>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</si>
  <si>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</si>
  <si>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</si>
  <si>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</si>
  <si>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</si>
  <si>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</si>
  <si>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</si>
  <si>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</si>
  <si>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</si>
  <si>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</si>
  <si>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</si>
  <si>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</si>
  <si>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</si>
  <si>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</si>
  <si>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</si>
  <si>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</si>
  <si>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</si>
  <si>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</si>
  <si>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</si>
  <si>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</si>
  <si>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</si>
  <si>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</si>
  <si>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</si>
  <si>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</si>
  <si>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</si>
  <si>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</si>
  <si>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</si>
  <si>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</si>
  <si>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</si>
  <si>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</si>
  <si>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</si>
  <si>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</si>
  <si>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</si>
  <si>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</si>
  <si>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</si>
  <si>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</si>
  <si>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</si>
  <si>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</si>
  <si>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</si>
  <si>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</si>
  <si>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</si>
  <si>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</si>
  <si>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</si>
  <si>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</si>
  <si>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</si>
  <si>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</si>
  <si>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</si>
  <si>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</si>
  <si>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</si>
  <si>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</si>
  <si>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</si>
  <si>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</si>
  <si>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</si>
  <si>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</si>
  <si>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</si>
  <si>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</si>
  <si>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</si>
  <si>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</si>
  <si>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</si>
  <si>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</si>
  <si>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</si>
  <si>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</si>
  <si>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</si>
  <si>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</si>
  <si>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</si>
  <si>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</si>
  <si>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</si>
  <si>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</si>
  <si>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</si>
  <si>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</si>
  <si>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</si>
  <si>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</si>
  <si>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</si>
  <si>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</si>
  <si>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</si>
  <si>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</si>
  <si>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</si>
  <si>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</si>
  <si>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</si>
  <si>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</si>
  <si>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</si>
  <si>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</si>
  <si>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</si>
  <si>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</si>
  <si>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</si>
  <si>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</si>
  <si>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</si>
  <si>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</si>
  <si>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</si>
  <si>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</si>
  <si>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</si>
  <si>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</si>
  <si>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</si>
  <si>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</si>
  <si>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</si>
  <si>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</si>
  <si>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</si>
  <si>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</si>
  <si>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</si>
  <si>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</si>
  <si>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</si>
  <si>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</si>
  <si>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</si>
  <si>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</si>
  <si>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</si>
  <si>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</si>
  <si>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</si>
  <si>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</si>
  <si>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</si>
  <si>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</si>
  <si>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</si>
  <si>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</si>
  <si>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</si>
  <si>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</si>
  <si>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</si>
  <si>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</si>
  <si>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</si>
  <si>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</si>
  <si>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</si>
  <si>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</si>
  <si>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</si>
  <si>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</si>
  <si>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</si>
  <si>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</si>
  <si>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</si>
  <si>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</si>
  <si>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</si>
  <si>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</si>
  <si>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</si>
  <si>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</si>
  <si>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</si>
  <si>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</si>
  <si>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</si>
  <si>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</si>
  <si>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</si>
  <si>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</si>
  <si>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</si>
  <si>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</si>
  <si>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</si>
  <si>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</si>
  <si>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</si>
  <si>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</si>
  <si>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</si>
  <si>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</si>
  <si>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</si>
  <si>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</si>
  <si>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</si>
  <si>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</si>
  <si>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</si>
  <si>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</si>
  <si>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</si>
  <si>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</si>
  <si>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</si>
  <si>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</si>
  <si>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</si>
  <si>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</si>
  <si>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</si>
  <si>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</si>
  <si>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</si>
  <si>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</si>
  <si>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</si>
  <si>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</si>
  <si>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</si>
  <si>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</si>
  <si>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</si>
  <si>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</si>
  <si>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</si>
  <si>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</si>
  <si>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</si>
  <si>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</si>
  <si>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</si>
  <si>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</si>
  <si>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</si>
  <si>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</si>
  <si>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</si>
  <si>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</si>
  <si>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</si>
  <si>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</si>
  <si>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</si>
  <si>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</si>
  <si>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</si>
  <si>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</si>
  <si>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</si>
  <si>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</si>
  <si>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</si>
  <si>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</si>
  <si>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</si>
  <si>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</si>
  <si>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</si>
  <si>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</si>
  <si>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</si>
  <si>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</si>
  <si>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</si>
  <si>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</si>
  <si>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</si>
  <si>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</si>
  <si>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</si>
  <si>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</si>
  <si>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</si>
  <si>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</si>
  <si>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</si>
  <si>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</si>
  <si>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</si>
  <si>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</si>
  <si>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</si>
  <si>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</si>
  <si>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</si>
  <si>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</si>
  <si>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</si>
  <si>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</si>
  <si>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</si>
  <si>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</si>
  <si>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</si>
  <si>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</si>
  <si>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</si>
  <si>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</si>
  <si>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</si>
  <si>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</si>
  <si>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</si>
  <si>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</si>
  <si>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</si>
  <si>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</si>
  <si>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</si>
  <si>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</si>
  <si>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</si>
  <si>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</si>
  <si>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</si>
  <si>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</si>
  <si>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</si>
  <si>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</si>
  <si>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</si>
  <si>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</si>
  <si>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</si>
  <si>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</si>
  <si>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</si>
  <si>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</si>
  <si>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</si>
  <si>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</si>
  <si>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</si>
  <si>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</si>
  <si>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</si>
  <si>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</si>
  <si>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</si>
  <si>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</si>
  <si>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</si>
  <si>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</si>
  <si>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</si>
  <si>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</si>
  <si>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</si>
  <si>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</si>
  <si>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</si>
  <si>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</si>
  <si>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</si>
  <si>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</si>
  <si>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</si>
  <si>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</si>
  <si>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</si>
  <si>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</si>
  <si>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</si>
  <si>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</si>
  <si>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</si>
  <si>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</si>
  <si>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</si>
  <si>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</si>
  <si>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</si>
  <si>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</si>
  <si>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</si>
  <si>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</si>
  <si>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</si>
  <si>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</si>
  <si>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</si>
  <si>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</si>
  <si>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</si>
  <si>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</si>
  <si>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</si>
  <si>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</si>
  <si>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</si>
  <si>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</si>
  <si>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</si>
  <si>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</si>
  <si>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</si>
  <si>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</si>
  <si>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</si>
  <si>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</si>
  <si>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</si>
  <si>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</si>
  <si>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</si>
  <si>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</si>
  <si>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</si>
  <si>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</si>
  <si>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</si>
  <si>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</si>
  <si>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</si>
  <si>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</si>
  <si>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</si>
  <si>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</si>
  <si>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</si>
  <si>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</si>
  <si>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</si>
  <si>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</si>
  <si>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</si>
  <si>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</si>
  <si>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</si>
  <si>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</si>
  <si>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</si>
  <si>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</si>
  <si>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</si>
  <si>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</si>
  <si>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</si>
  <si>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</si>
  <si>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</si>
  <si>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</si>
  <si>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</si>
  <si>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</si>
  <si>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</si>
  <si>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</si>
  <si>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</si>
  <si>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</si>
  <si>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</si>
  <si>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</si>
  <si>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</si>
  <si>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</si>
  <si>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</si>
  <si>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</si>
  <si>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</si>
  <si>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</si>
  <si>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</si>
  <si>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</si>
  <si>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</si>
  <si>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</si>
  <si>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</si>
  <si>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</si>
  <si>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</si>
  <si>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</si>
  <si>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</si>
  <si>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</si>
  <si>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</si>
  <si>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</si>
  <si>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</si>
  <si>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</si>
  <si>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</si>
  <si>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</si>
  <si>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</si>
  <si>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</si>
  <si>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</si>
  <si>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</si>
  <si>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</si>
  <si>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</si>
  <si>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</si>
  <si>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</si>
  <si>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</si>
  <si>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</si>
  <si>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</si>
  <si>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</si>
  <si>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</si>
  <si>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</si>
  <si>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</si>
  <si>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</si>
  <si>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</si>
  <si>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</si>
  <si>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</si>
  <si>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</si>
  <si>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</si>
  <si>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</si>
  <si>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</si>
  <si>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</si>
  <si>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</si>
  <si>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</si>
  <si>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</si>
  <si>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</si>
  <si>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</si>
  <si>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</si>
  <si>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</si>
  <si>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</si>
  <si>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</si>
  <si>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</si>
  <si>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</si>
  <si>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</si>
  <si>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</si>
  <si>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</si>
  <si>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</si>
  <si>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</si>
  <si>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</si>
  <si>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</si>
  <si>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</si>
  <si>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</si>
  <si>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</si>
  <si>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</si>
  <si>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</si>
  <si>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</si>
  <si>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</si>
  <si>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</si>
  <si>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</si>
  <si>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</si>
  <si>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</si>
  <si>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</si>
  <si>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</si>
  <si>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</si>
  <si>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</si>
  <si>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</si>
  <si>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</si>
  <si>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</si>
  <si>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</si>
  <si>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</si>
  <si>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</si>
  <si>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</si>
  <si>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</si>
  <si>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</si>
  <si>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</si>
  <si>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</si>
  <si>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</si>
  <si>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</si>
  <si>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</si>
  <si>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</si>
  <si>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</si>
  <si>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</si>
  <si>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</si>
  <si>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</si>
  <si>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</si>
  <si>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</si>
  <si>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</si>
  <si>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</si>
  <si>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</si>
  <si>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</si>
  <si>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</si>
  <si>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</si>
  <si>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</si>
  <si>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</si>
  <si>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</si>
  <si>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</si>
  <si>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</si>
  <si>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</si>
  <si>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</si>
  <si>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</si>
  <si>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</si>
  <si>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</si>
  <si>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</si>
  <si>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</si>
  <si>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</si>
  <si>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</si>
  <si>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</si>
  <si>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</si>
  <si>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</si>
  <si>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</si>
  <si>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</si>
  <si>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</si>
  <si>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</si>
  <si>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</si>
  <si>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</si>
  <si>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</si>
  <si>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</si>
  <si>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</si>
  <si>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</si>
  <si>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</si>
  <si>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</si>
  <si>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</si>
  <si>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</si>
  <si>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</si>
  <si>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</si>
  <si>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</si>
  <si>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</si>
  <si>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</si>
  <si>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</si>
  <si>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</si>
  <si>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</si>
  <si>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</si>
  <si>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</si>
  <si>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</si>
  <si>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</si>
  <si>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</si>
  <si>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</si>
  <si>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</si>
  <si>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</si>
  <si>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</si>
  <si>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</si>
  <si>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</si>
  <si>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</si>
  <si>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</si>
  <si>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</si>
  <si>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</si>
  <si>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</si>
  <si>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</si>
  <si>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</si>
  <si>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</si>
  <si>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</si>
  <si>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</si>
  <si>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</si>
  <si>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</si>
  <si>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</si>
  <si>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</si>
  <si>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</si>
  <si>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</si>
  <si>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</si>
  <si>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</si>
  <si>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</si>
  <si>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</si>
  <si>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</si>
  <si>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</si>
  <si>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</si>
  <si>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</si>
  <si>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</si>
  <si>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</si>
  <si>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</si>
  <si>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</si>
  <si>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</si>
  <si>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</si>
  <si>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</si>
  <si>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</si>
  <si>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</si>
  <si>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</si>
  <si>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</si>
  <si>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</si>
  <si>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</si>
  <si>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</si>
  <si>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</si>
  <si>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</si>
  <si>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</si>
  <si>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</si>
  <si>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</si>
  <si>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</si>
  <si>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</si>
  <si>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</si>
  <si>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</si>
  <si>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</si>
  <si>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</si>
  <si>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</si>
  <si>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</si>
  <si>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</si>
  <si>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</si>
  <si>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</si>
  <si>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</si>
  <si>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</si>
  <si>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</si>
  <si>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</si>
  <si>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</si>
  <si>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</si>
  <si>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</si>
  <si>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</si>
  <si>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</si>
  <si>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</si>
  <si>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</si>
  <si>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</si>
  <si>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</si>
  <si>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</si>
  <si>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</si>
  <si>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</si>
  <si>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</si>
  <si>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</si>
  <si>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</si>
  <si>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</si>
  <si>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</si>
  <si>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</si>
  <si>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</si>
  <si>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</si>
  <si>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</si>
  <si>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</si>
  <si>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</si>
  <si>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</si>
  <si>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</si>
  <si>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</si>
  <si>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</si>
  <si>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</si>
  <si>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</si>
  <si>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</si>
  <si>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</si>
  <si>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</si>
  <si>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</si>
  <si>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</si>
  <si>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</si>
  <si>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</si>
  <si>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</si>
  <si>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</si>
  <si>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</si>
  <si>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</si>
  <si>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</si>
  <si>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</si>
  <si>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</si>
  <si>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</si>
  <si>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</si>
  <si>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</si>
  <si>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</si>
  <si>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</si>
  <si>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</si>
  <si>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</si>
  <si>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</si>
  <si>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</si>
  <si>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</si>
  <si>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</si>
  <si>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</si>
  <si>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</si>
  <si>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</si>
  <si>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</si>
  <si>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</si>
  <si>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</si>
  <si>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</si>
  <si>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</si>
  <si>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</si>
  <si>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</si>
  <si>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</si>
  <si>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</si>
  <si>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</si>
  <si>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</si>
  <si>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</si>
  <si>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</si>
  <si>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</si>
  <si>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</si>
  <si>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</si>
  <si>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</si>
  <si>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</si>
  <si>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</si>
  <si>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</si>
  <si>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</si>
  <si>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</si>
  <si>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</si>
  <si>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</si>
  <si>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</si>
  <si>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</si>
  <si>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</si>
  <si>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</si>
  <si>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</si>
  <si>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</si>
  <si>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</si>
  <si>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</si>
  <si>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</si>
  <si>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</si>
  <si>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</si>
  <si>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</si>
  <si>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</si>
  <si>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</si>
  <si>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</si>
  <si>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</si>
  <si>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</si>
  <si>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</si>
  <si>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</si>
  <si>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</si>
  <si>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</si>
  <si>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</si>
  <si>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</si>
  <si>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</si>
  <si>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</si>
  <si>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</si>
  <si>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</si>
  <si>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</si>
  <si>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</si>
  <si>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</si>
  <si>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</si>
  <si>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</si>
  <si>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</si>
  <si>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</si>
  <si>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</si>
  <si>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</si>
  <si>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</si>
  <si>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</si>
  <si>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</si>
  <si>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</si>
  <si>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</si>
  <si>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</si>
  <si>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</si>
  <si>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</si>
  <si>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</si>
  <si>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</si>
  <si>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</si>
  <si>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</si>
  <si>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</si>
  <si>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</si>
  <si>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</si>
  <si>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</si>
  <si>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</si>
  <si>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</si>
  <si>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</si>
  <si>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</si>
  <si>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</si>
  <si>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</si>
  <si>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</si>
  <si>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</si>
  <si>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</si>
  <si>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</si>
  <si>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</si>
  <si>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</si>
  <si>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</si>
  <si>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</si>
  <si>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</si>
  <si>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</si>
  <si>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</si>
  <si>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</si>
  <si>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</si>
  <si>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</si>
  <si>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</si>
  <si>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</si>
  <si>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</si>
  <si>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</si>
  <si>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</si>
  <si>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</si>
  <si>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</si>
  <si>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</si>
  <si>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</si>
  <si>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</si>
  <si>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</si>
  <si>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</si>
  <si>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</si>
  <si>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</si>
  <si>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</si>
  <si>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</si>
  <si>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</si>
  <si>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</si>
  <si>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</si>
  <si>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</si>
  <si>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</si>
  <si>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</si>
  <si>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</si>
  <si>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</si>
  <si>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</si>
  <si>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</si>
  <si>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</si>
  <si>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</si>
  <si>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</si>
  <si>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</si>
  <si>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</si>
  <si>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</si>
  <si>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</si>
  <si>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</si>
  <si>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</si>
  <si>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</si>
  <si>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</si>
  <si>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</si>
  <si>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</si>
  <si>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</si>
  <si>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</si>
  <si>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</si>
  <si>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</si>
  <si>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</si>
  <si>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</si>
  <si>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</si>
  <si>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</si>
  <si>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</si>
  <si>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</si>
  <si>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</si>
  <si>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</si>
  <si>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</si>
  <si>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</si>
  <si>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</si>
  <si>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</si>
  <si>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</si>
  <si>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</si>
  <si>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</si>
  <si>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</si>
  <si>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</si>
  <si>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</si>
  <si>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</si>
  <si>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</si>
  <si>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</si>
  <si>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</si>
  <si>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</si>
  <si>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</si>
  <si>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</si>
  <si>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</si>
  <si>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</si>
  <si>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</si>
  <si>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</si>
  <si>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</si>
  <si>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</si>
  <si>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</si>
  <si>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</si>
  <si>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</si>
  <si>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</si>
  <si>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</si>
  <si>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</si>
  <si>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</si>
  <si>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</si>
  <si>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</si>
  <si>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</si>
  <si>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</si>
  <si>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</si>
  <si>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</si>
  <si>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</si>
  <si>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</si>
  <si>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</si>
  <si>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</si>
  <si>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</si>
  <si>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</si>
  <si>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</si>
  <si>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</si>
  <si>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</si>
  <si>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</si>
  <si>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</si>
  <si>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</si>
  <si>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</si>
  <si>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</si>
  <si>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</si>
  <si>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</si>
  <si>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</si>
  <si>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</si>
  <si>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</si>
  <si>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</si>
  <si>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</si>
  <si>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</si>
  <si>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</si>
  <si>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</si>
  <si>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</si>
  <si>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</si>
  <si>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</si>
  <si>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</si>
  <si>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</si>
  <si>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</si>
  <si>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</si>
  <si>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</si>
  <si>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</si>
  <si>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</si>
  <si>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</si>
  <si>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</si>
  <si>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</si>
  <si>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</si>
  <si>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</si>
  <si>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</si>
  <si>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</si>
  <si>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</si>
  <si>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</si>
  <si>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</si>
  <si>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</si>
  <si>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</si>
  <si>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</si>
  <si>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</si>
  <si>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</si>
  <si>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</si>
  <si>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</si>
  <si>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</si>
  <si>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</si>
  <si>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</si>
  <si>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</si>
  <si>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</si>
  <si>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</si>
  <si>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</si>
  <si>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</si>
  <si>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</si>
  <si>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</si>
  <si>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</si>
  <si>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</si>
  <si>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</si>
  <si>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</si>
  <si>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</si>
  <si>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</si>
  <si>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</si>
  <si>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</si>
  <si>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</si>
  <si>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</si>
  <si>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</si>
  <si>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</si>
  <si>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</si>
  <si>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</si>
  <si>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</si>
  <si>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</si>
  <si>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</si>
  <si>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</si>
  <si>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</si>
  <si>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</si>
  <si>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</si>
  <si>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</si>
  <si>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</si>
  <si>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</si>
  <si>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</si>
  <si>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</si>
  <si>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</si>
  <si>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</si>
  <si>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</si>
  <si>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</si>
  <si>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</si>
  <si>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</si>
  <si>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</si>
  <si>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</si>
  <si>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</si>
  <si>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</si>
  <si>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</si>
  <si>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</si>
  <si>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</si>
  <si>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</si>
  <si>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</si>
  <si>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</si>
  <si>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</si>
  <si>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</si>
  <si>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</si>
  <si>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</si>
  <si>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</si>
  <si>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</si>
  <si>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</si>
  <si>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</si>
  <si>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</si>
  <si>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</si>
  <si>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</si>
  <si>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</si>
  <si>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</si>
  <si>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</si>
  <si>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</si>
  <si>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</si>
  <si>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</si>
  <si>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</si>
  <si>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</si>
  <si>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</si>
  <si>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</si>
  <si>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</si>
  <si>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</si>
  <si>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</si>
  <si>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</si>
  <si>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</si>
  <si>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</si>
  <si>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</si>
  <si>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</si>
  <si>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</si>
  <si>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</si>
  <si>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</si>
  <si>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</si>
  <si>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</si>
  <si>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</si>
  <si>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</si>
  <si>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</si>
  <si>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</si>
  <si>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</si>
  <si>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</si>
  <si>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</si>
  <si>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</si>
  <si>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</si>
  <si>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</si>
  <si>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</si>
  <si>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</si>
  <si>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</si>
  <si>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</si>
  <si>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</si>
  <si>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</si>
  <si>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</si>
  <si>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</si>
  <si>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</si>
  <si>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</si>
  <si>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</si>
  <si>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</si>
  <si>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</si>
  <si>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</si>
  <si>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</si>
  <si>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</si>
  <si>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</si>
  <si>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</si>
  <si>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</si>
  <si>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</si>
  <si>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</si>
  <si>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</si>
  <si>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</si>
  <si>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</si>
  <si>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</si>
  <si>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</si>
  <si>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</si>
  <si>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</si>
  <si>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</si>
  <si>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</si>
  <si>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</si>
  <si>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</si>
  <si>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</si>
  <si>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</si>
  <si>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</si>
  <si>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</si>
  <si>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</si>
  <si>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</si>
  <si>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</si>
  <si>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</si>
  <si>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</si>
  <si>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</si>
  <si>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</si>
  <si>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</si>
  <si>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</si>
  <si>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</si>
  <si>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</si>
  <si>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</si>
  <si>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</si>
  <si>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</si>
  <si>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</si>
  <si>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</si>
  <si>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</si>
  <si>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</si>
  <si>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</si>
  <si>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</si>
  <si>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</si>
  <si>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</si>
  <si>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</si>
  <si>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</si>
  <si>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</si>
  <si>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</si>
  <si>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</si>
  <si>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</si>
  <si>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</si>
  <si>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</si>
  <si>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</si>
  <si>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</si>
  <si>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</si>
  <si>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</si>
  <si>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</si>
  <si>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</si>
  <si>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</si>
  <si>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</si>
  <si>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</si>
  <si>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</si>
  <si>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</si>
  <si>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</si>
  <si>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</si>
  <si>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</si>
  <si>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</si>
  <si>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</si>
  <si>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</si>
  <si>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</si>
  <si>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</si>
  <si>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</si>
  <si>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</si>
  <si>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</si>
  <si>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</si>
  <si>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</si>
  <si>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</si>
  <si>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</si>
  <si>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</si>
  <si>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</si>
  <si>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</si>
  <si>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</si>
  <si>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</si>
  <si>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</si>
  <si>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</si>
  <si>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</si>
  <si>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</si>
  <si>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</si>
  <si>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</si>
  <si>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</si>
  <si>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</si>
  <si>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</si>
  <si>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</si>
  <si>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</si>
  <si>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</si>
  <si>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</si>
  <si>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</si>
  <si>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</si>
  <si>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</si>
  <si>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</si>
  <si>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</si>
  <si>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</si>
  <si>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</si>
  <si>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</si>
  <si>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</si>
  <si>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</si>
  <si>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</si>
  <si>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</si>
  <si>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</si>
  <si>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</si>
  <si>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</si>
  <si>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</si>
  <si>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</si>
  <si>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</si>
  <si>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</si>
  <si>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</si>
  <si>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</si>
  <si>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</si>
  <si>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</si>
  <si>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</si>
  <si>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</si>
  <si>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</si>
  <si>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</si>
  <si>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</si>
  <si>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</si>
  <si>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</si>
  <si>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</si>
  <si>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</si>
  <si>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</si>
  <si>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</si>
  <si>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</si>
  <si>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</si>
  <si>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</si>
  <si>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</si>
  <si>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</si>
  <si>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</si>
  <si>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</si>
  <si>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</si>
  <si>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</si>
  <si>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</si>
  <si>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</si>
  <si>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</si>
  <si>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</si>
  <si>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</si>
  <si>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</si>
  <si>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</si>
  <si>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</si>
  <si>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</si>
  <si>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</si>
  <si>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</si>
  <si>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</si>
  <si>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</si>
  <si>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</si>
  <si>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</si>
  <si>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</si>
  <si>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</si>
  <si>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</si>
  <si>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</si>
  <si>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</si>
  <si>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</si>
  <si>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</si>
  <si>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</si>
  <si>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</si>
  <si>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</si>
  <si>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</si>
  <si>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</si>
  <si>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</si>
  <si>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</si>
  <si>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</si>
  <si>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</si>
  <si>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</si>
  <si>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</si>
  <si>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</si>
  <si>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</si>
  <si>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</si>
  <si>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</si>
  <si>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</si>
  <si>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</si>
  <si>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</si>
  <si>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</si>
  <si>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</si>
  <si>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</si>
  <si>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</si>
  <si>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</si>
  <si>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</si>
  <si>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</si>
  <si>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</si>
  <si>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</si>
  <si>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</si>
  <si>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</si>
  <si>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</si>
  <si>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</si>
  <si>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</si>
  <si>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</si>
  <si>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</si>
  <si>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</si>
  <si>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</si>
  <si>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</si>
  <si>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</si>
  <si>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</si>
  <si>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</si>
  <si>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</si>
  <si>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</si>
  <si>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</si>
  <si>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</si>
  <si>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</si>
  <si>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</si>
  <si>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</si>
  <si>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</si>
  <si>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</si>
  <si>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</si>
  <si>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</si>
  <si>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</si>
  <si>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</si>
  <si>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</si>
  <si>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</si>
  <si>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</si>
  <si>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</si>
  <si>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</si>
  <si>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</si>
  <si>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</si>
  <si>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</si>
  <si>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</si>
  <si>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</si>
  <si>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</si>
  <si>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</si>
  <si>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</si>
  <si>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</si>
  <si>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</si>
  <si>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</si>
  <si>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</si>
  <si>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</si>
  <si>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</si>
  <si>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</si>
  <si>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</si>
  <si>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</si>
  <si>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</si>
  <si>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</si>
  <si>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</si>
  <si>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</si>
  <si>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</si>
  <si>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</si>
  <si>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</si>
  <si>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</si>
  <si>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</si>
  <si>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</si>
  <si>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</si>
  <si>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</si>
  <si>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</si>
  <si>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</si>
  <si>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</si>
  <si>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</si>
  <si>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</si>
  <si>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</si>
  <si>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</si>
  <si>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</si>
  <si>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</si>
  <si>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</si>
  <si>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</si>
  <si>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</si>
  <si>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</si>
  <si>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</si>
  <si>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</si>
  <si>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</si>
  <si>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</si>
  <si>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</si>
  <si>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</si>
  <si>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</si>
  <si>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</si>
  <si>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</si>
  <si>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</si>
  <si>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</si>
  <si>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</si>
  <si>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</si>
  <si>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</si>
  <si>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</si>
  <si>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</si>
  <si>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</si>
  <si>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</si>
  <si>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</si>
  <si>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</si>
  <si>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</si>
  <si>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</si>
  <si>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</si>
  <si>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</si>
  <si>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</si>
  <si>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</si>
  <si>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</si>
  <si>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</si>
  <si>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</si>
  <si>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</si>
  <si>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</si>
  <si>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</si>
  <si>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</si>
  <si>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</si>
  <si>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</si>
  <si>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</si>
  <si>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</si>
  <si>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</si>
  <si>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</si>
  <si>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</si>
  <si>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</si>
  <si>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</si>
  <si>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</si>
  <si>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</si>
  <si>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</si>
  <si>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</si>
  <si>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</si>
  <si>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</si>
  <si>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</si>
  <si>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</si>
  <si>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</si>
  <si>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</si>
  <si>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</si>
  <si>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</si>
  <si>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</si>
  <si>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</si>
  <si>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</si>
  <si>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</si>
  <si>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</si>
  <si>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</si>
  <si>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</si>
  <si>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</si>
  <si>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</si>
  <si>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</si>
  <si>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</si>
  <si>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</si>
  <si>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</si>
  <si>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</si>
  <si>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</si>
  <si>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</si>
  <si>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</si>
  <si>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</si>
  <si>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</si>
  <si>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</si>
  <si>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</si>
  <si>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</si>
  <si>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</si>
  <si>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</si>
  <si>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</si>
  <si>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</si>
  <si>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</si>
  <si>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</si>
  <si>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</si>
  <si>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</si>
  <si>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</si>
  <si>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</si>
  <si>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</si>
  <si>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</si>
  <si>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</si>
  <si>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</si>
  <si>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</si>
  <si>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</si>
  <si>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</si>
  <si>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</si>
  <si>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</si>
  <si>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</si>
  <si>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</si>
  <si>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</si>
  <si>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</si>
  <si>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</si>
  <si>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</si>
  <si>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</si>
  <si>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</si>
  <si>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</si>
  <si>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</si>
  <si>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</si>
  <si>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</si>
  <si>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</si>
  <si>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</si>
  <si>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</si>
  <si>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</si>
  <si>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</si>
  <si>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</si>
  <si>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</si>
  <si>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</si>
  <si>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</si>
  <si>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</si>
  <si>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</si>
  <si>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</si>
  <si>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</si>
  <si>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</si>
  <si>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</si>
  <si>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</si>
  <si>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</si>
  <si>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</si>
  <si>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</si>
  <si>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</si>
  <si>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</si>
  <si>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</si>
  <si>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</si>
  <si>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</si>
  <si>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</si>
  <si>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</si>
  <si>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</si>
  <si>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</si>
  <si>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</si>
  <si>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</si>
  <si>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</si>
  <si>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</si>
  <si>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</si>
  <si>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</si>
  <si>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</si>
  <si>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</si>
  <si>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</si>
  <si>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</si>
  <si>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</si>
  <si>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</si>
  <si>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</si>
  <si>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</si>
  <si>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</si>
  <si>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</si>
  <si>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</si>
  <si>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</si>
  <si>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</si>
  <si>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</si>
  <si>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</si>
  <si>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</si>
  <si>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</si>
  <si>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</si>
  <si>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</si>
  <si>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</si>
  <si>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</si>
  <si>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</si>
  <si>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</si>
  <si>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</si>
  <si>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</si>
  <si>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</si>
  <si>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</si>
  <si>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</si>
  <si>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</si>
  <si>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</si>
  <si>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</si>
  <si>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</si>
  <si>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</si>
  <si>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</si>
  <si>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</si>
  <si>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</si>
  <si>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</si>
  <si>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</si>
  <si>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</si>
  <si>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</si>
  <si>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</si>
  <si>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</si>
  <si>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</si>
  <si>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</si>
  <si>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</si>
  <si>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</si>
  <si>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</si>
  <si>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</si>
  <si>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</si>
  <si>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</si>
  <si>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</si>
  <si>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</si>
  <si>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</si>
  <si>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</si>
  <si>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</si>
  <si>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</si>
  <si>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</si>
  <si>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</si>
  <si>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</si>
  <si>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</si>
  <si>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</si>
  <si>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</si>
  <si>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</si>
  <si>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</si>
  <si>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</si>
  <si>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</si>
  <si>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</si>
  <si>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</si>
  <si>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</si>
  <si>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</si>
  <si>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</si>
  <si>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</si>
  <si>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</si>
  <si>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</si>
  <si>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</si>
  <si>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</si>
  <si>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</si>
  <si>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</si>
  <si>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</si>
  <si>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</si>
  <si>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</si>
  <si>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</si>
  <si>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</si>
  <si>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</si>
  <si>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</si>
  <si>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</si>
  <si>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</si>
  <si>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</si>
  <si>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</si>
  <si>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</si>
  <si>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</si>
  <si>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</si>
  <si>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</si>
  <si>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</si>
  <si>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</si>
  <si>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</si>
  <si>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</si>
  <si>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</si>
  <si>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</si>
  <si>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</si>
  <si>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</si>
  <si>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</si>
  <si>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</si>
  <si>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</si>
  <si>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</si>
  <si>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</si>
  <si>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</si>
  <si>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</si>
  <si>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</si>
  <si>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</si>
  <si>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</si>
  <si>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</si>
  <si>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</si>
  <si>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</si>
  <si>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</si>
  <si>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</si>
  <si>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</si>
  <si>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</si>
  <si>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</si>
  <si>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</si>
  <si>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</si>
  <si>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</si>
  <si>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</si>
  <si>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</si>
  <si>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</si>
  <si>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</si>
  <si>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</si>
  <si>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</si>
  <si>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</si>
  <si>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</si>
  <si>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</si>
  <si>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</si>
  <si>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</si>
  <si>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</si>
  <si>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</si>
  <si>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</si>
  <si>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</si>
  <si>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</si>
  <si>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</si>
  <si>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</si>
  <si>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</si>
  <si>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</si>
  <si>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</si>
  <si>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</si>
  <si>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</si>
  <si>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</si>
  <si>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</si>
  <si>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</si>
  <si>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</si>
  <si>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</si>
  <si>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</si>
  <si>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</si>
  <si>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</si>
  <si>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</si>
  <si>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</si>
  <si>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</si>
  <si>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</si>
  <si>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</si>
  <si>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</si>
  <si>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</si>
  <si>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</si>
  <si>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</si>
  <si>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</si>
  <si>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</si>
  <si>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</si>
  <si>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</si>
  <si>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</si>
  <si>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</si>
  <si>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</si>
  <si>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</si>
  <si>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</si>
  <si>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</si>
  <si>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</si>
  <si>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</si>
  <si>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</si>
  <si>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</si>
  <si>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</si>
  <si>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</si>
  <si>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</si>
  <si>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</si>
  <si>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</si>
  <si>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</si>
  <si>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</si>
  <si>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</si>
  <si>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</si>
  <si>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</si>
  <si>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</si>
  <si>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</si>
  <si>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</si>
  <si>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</si>
  <si>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</si>
  <si>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</si>
  <si>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</si>
  <si>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</si>
  <si>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</si>
  <si>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</si>
  <si>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</si>
  <si>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</si>
  <si>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</si>
  <si>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</si>
  <si>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</si>
  <si>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</si>
  <si>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</si>
  <si>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</si>
  <si>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</si>
  <si>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</si>
  <si>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</si>
  <si>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</si>
  <si>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</si>
  <si>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</si>
  <si>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</si>
  <si>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</si>
  <si>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</si>
  <si>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</si>
  <si>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</si>
  <si>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</si>
  <si>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</si>
  <si>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</si>
  <si>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</si>
  <si>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</si>
  <si>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</si>
  <si>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</si>
  <si>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</si>
  <si>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</si>
  <si>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</si>
  <si>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</si>
  <si>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</si>
  <si>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</si>
  <si>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</si>
  <si>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</si>
  <si>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</si>
  <si>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</si>
  <si>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</si>
  <si>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</si>
  <si>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</si>
  <si>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</si>
  <si>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</si>
  <si>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</si>
  <si>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</si>
  <si>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</si>
  <si>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</si>
  <si>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</si>
  <si>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</si>
  <si>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</si>
  <si>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</si>
  <si>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</si>
  <si>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</si>
  <si>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</si>
  <si>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</si>
  <si>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</si>
  <si>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</si>
  <si>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</si>
  <si>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</si>
  <si>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</si>
  <si>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</si>
  <si>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</si>
  <si>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</si>
  <si>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</si>
  <si>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</si>
  <si>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</si>
  <si>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</si>
  <si>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</si>
  <si>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</si>
  <si>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</si>
  <si>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</si>
  <si>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</si>
  <si>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</si>
  <si>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</si>
  <si>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</si>
  <si>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</si>
  <si>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</si>
  <si>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</si>
  <si>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</si>
  <si>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</si>
  <si>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</si>
  <si>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</si>
  <si>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</si>
  <si>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</si>
  <si>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</si>
  <si>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</si>
  <si>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</si>
  <si>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</si>
  <si>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</si>
  <si>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</si>
  <si>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</si>
  <si>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</si>
  <si>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</si>
  <si>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</si>
  <si>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</si>
  <si>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</si>
  <si>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</si>
  <si>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</si>
  <si>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</si>
  <si>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</si>
  <si>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</si>
  <si>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</si>
  <si>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</si>
  <si>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</si>
  <si>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</si>
  <si>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</si>
  <si>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</si>
  <si>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</si>
  <si>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</si>
  <si>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</si>
  <si>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</si>
  <si>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</si>
  <si>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</si>
  <si>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</si>
  <si>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</si>
  <si>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</si>
  <si>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</si>
  <si>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</si>
  <si>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</si>
  <si>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</si>
  <si>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</si>
  <si>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</si>
  <si>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</si>
  <si>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</si>
  <si>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</si>
  <si>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</si>
  <si>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</si>
  <si>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</si>
  <si>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</si>
  <si>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</si>
  <si>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</si>
  <si>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</si>
  <si>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</si>
  <si>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</si>
  <si>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</si>
  <si>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</si>
  <si>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</si>
  <si>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</si>
  <si>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</si>
  <si>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</si>
  <si>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</si>
  <si>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</si>
  <si>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</si>
  <si>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</si>
  <si>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</si>
  <si>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</si>
  <si>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</si>
  <si>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</si>
  <si>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</si>
  <si>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</si>
  <si>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</si>
  <si>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</si>
  <si>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</si>
  <si>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</si>
  <si>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</si>
  <si>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</si>
  <si>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</si>
  <si>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</si>
  <si>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</si>
  <si>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</si>
  <si>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</si>
  <si>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</si>
  <si>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</si>
  <si>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</si>
  <si>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</si>
  <si>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</si>
  <si>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</si>
  <si>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</si>
  <si>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</si>
  <si>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</si>
  <si>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</si>
  <si>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</si>
  <si>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</si>
  <si>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</si>
  <si>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</si>
  <si>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</si>
  <si>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</si>
  <si>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</si>
  <si>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</si>
  <si>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</si>
  <si>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</si>
  <si>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</si>
  <si>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</si>
  <si>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</si>
  <si>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</si>
  <si>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</si>
  <si>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</si>
  <si>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</si>
  <si>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</si>
  <si>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</si>
  <si>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</si>
  <si>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</si>
  <si>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</si>
  <si>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</si>
  <si>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</si>
  <si>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</si>
  <si>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</si>
  <si>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</si>
  <si>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</si>
  <si>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</si>
  <si>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</si>
  <si>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</si>
  <si>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</si>
  <si>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</si>
  <si>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</si>
  <si>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</si>
  <si>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</si>
  <si>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</si>
  <si>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</si>
  <si>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</si>
  <si>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</si>
  <si>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</si>
  <si>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</si>
  <si>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</si>
  <si>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</si>
  <si>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</si>
  <si>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</si>
  <si>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</si>
  <si>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</si>
  <si>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</si>
  <si>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</si>
  <si>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</si>
  <si>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</si>
  <si>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</si>
  <si>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</si>
  <si>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</si>
  <si>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</si>
  <si>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</si>
  <si>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</si>
  <si>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</si>
  <si>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</si>
  <si>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</si>
  <si>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</si>
  <si>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</si>
  <si>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</si>
  <si>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</si>
  <si>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</si>
  <si>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</si>
  <si>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</si>
  <si>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</si>
  <si>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</si>
  <si>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</si>
  <si>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</si>
  <si>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</si>
  <si>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</si>
  <si>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</si>
  <si>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</si>
  <si>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</si>
  <si>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</si>
  <si>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</si>
  <si>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</si>
  <si>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</si>
  <si>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</si>
  <si>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</si>
  <si>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</si>
  <si>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</si>
  <si>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</si>
  <si>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</si>
  <si>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</si>
  <si>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</si>
  <si>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</si>
  <si>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</si>
  <si>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</si>
  <si>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</si>
  <si>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</si>
  <si>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</si>
  <si>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</si>
  <si>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</si>
  <si>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</si>
  <si>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</si>
  <si>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</si>
  <si>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</si>
  <si>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</si>
  <si>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</si>
  <si>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</si>
  <si>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</si>
  <si>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</si>
  <si>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</si>
  <si>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</si>
  <si>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</si>
  <si>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</si>
  <si>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</si>
  <si>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</si>
  <si>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</si>
  <si>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</si>
  <si>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</si>
  <si>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</si>
  <si>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</si>
  <si>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</si>
  <si>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</si>
  <si>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</si>
  <si>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</si>
  <si>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</si>
  <si>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</si>
  <si>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</si>
  <si>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</si>
  <si>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</si>
  <si>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</si>
  <si>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</si>
  <si>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</si>
  <si>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</si>
  <si>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</si>
  <si>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</si>
  <si>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</si>
  <si>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</si>
  <si>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</si>
  <si>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</si>
  <si>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</si>
  <si>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</si>
  <si>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</si>
  <si>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</si>
  <si>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</si>
  <si>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</si>
  <si>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</si>
  <si>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</si>
  <si>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</si>
  <si>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</si>
  <si>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</si>
  <si>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</si>
  <si>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</si>
  <si>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</si>
  <si>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</si>
  <si>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</si>
  <si>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</si>
  <si>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</si>
  <si>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</si>
  <si>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</si>
  <si>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</si>
  <si>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</si>
  <si>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</si>
  <si>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</si>
  <si>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</si>
  <si>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</si>
  <si>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</si>
  <si>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</si>
  <si>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</si>
  <si>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</si>
  <si>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</si>
  <si>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</si>
  <si>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</si>
  <si>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</si>
  <si>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</si>
  <si>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</si>
  <si>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</si>
  <si>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</si>
  <si>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</si>
  <si>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</si>
  <si>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</si>
  <si>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</si>
  <si>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</si>
  <si>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</si>
  <si>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</si>
  <si>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</si>
  <si>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</si>
  <si>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</si>
  <si>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</si>
  <si>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</si>
  <si>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</si>
  <si>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</si>
  <si>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</si>
  <si>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</si>
  <si>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</si>
  <si>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</si>
  <si>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</si>
  <si>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</si>
  <si>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</si>
  <si>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</si>
  <si>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</si>
  <si>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</si>
  <si>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</si>
  <si>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</si>
  <si>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</si>
  <si>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</si>
  <si>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</si>
  <si>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</si>
  <si>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</si>
  <si>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</si>
  <si>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</si>
  <si>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</si>
  <si>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</si>
  <si>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</si>
  <si>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</si>
  <si>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</si>
  <si>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</si>
  <si>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</si>
  <si>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</si>
  <si>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</si>
  <si>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</si>
  <si>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</si>
  <si>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</si>
  <si>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</si>
  <si>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</si>
  <si>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</si>
  <si>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</si>
  <si>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</si>
  <si>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</si>
  <si>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</si>
  <si>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</si>
  <si>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</si>
  <si>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</si>
  <si>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</si>
  <si>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</si>
  <si>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</si>
  <si>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</si>
  <si>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</si>
  <si>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</si>
  <si>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</si>
  <si>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</si>
  <si>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</si>
  <si>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</si>
  <si>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</si>
  <si>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</si>
  <si>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</si>
  <si>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</si>
  <si>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</si>
  <si>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</si>
  <si>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</si>
  <si>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</si>
  <si>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</si>
  <si>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</si>
  <si>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</si>
  <si>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</si>
  <si>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</si>
  <si>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</si>
  <si>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</si>
  <si>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</si>
  <si>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</si>
  <si>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</si>
  <si>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</si>
  <si>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</si>
  <si>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</si>
  <si>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</si>
  <si>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</si>
  <si>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</si>
  <si>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</si>
  <si>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</si>
  <si>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</si>
  <si>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</si>
  <si>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</si>
  <si>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</si>
  <si>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</si>
  <si>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</si>
  <si>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</si>
  <si>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</si>
  <si>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</si>
  <si>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</si>
  <si>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</si>
  <si>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</si>
  <si>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</si>
  <si>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</si>
  <si>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</si>
  <si>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</si>
  <si>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</si>
  <si>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</si>
  <si>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</si>
  <si>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</si>
  <si>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</si>
  <si>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</si>
  <si>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</si>
  <si>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</si>
  <si>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</si>
  <si>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</si>
  <si>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</si>
  <si>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</si>
  <si>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</si>
  <si>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</si>
  <si>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</si>
  <si>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</si>
  <si>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</si>
  <si>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</si>
  <si>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</si>
  <si>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</si>
  <si>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</si>
  <si>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</si>
  <si>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</si>
  <si>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</si>
  <si>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</si>
  <si>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</si>
  <si>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</si>
  <si>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</si>
  <si>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</si>
  <si>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</si>
  <si>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</si>
  <si>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</si>
  <si>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</si>
  <si>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</si>
  <si>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</si>
  <si>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</si>
  <si>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</si>
  <si>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</si>
  <si>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</si>
  <si>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</si>
  <si>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</si>
  <si>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</si>
  <si>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</si>
  <si>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</si>
  <si>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</si>
  <si>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</si>
  <si>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</si>
  <si>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</si>
  <si>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</si>
  <si>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</si>
  <si>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</si>
  <si>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</si>
  <si>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</si>
  <si>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</si>
  <si>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</si>
  <si>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</si>
  <si>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</si>
  <si>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</si>
  <si>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</si>
  <si>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</si>
  <si>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</si>
  <si>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</si>
  <si>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</si>
  <si>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</si>
  <si>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</si>
  <si>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</si>
  <si>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</si>
  <si>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</si>
  <si>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</si>
  <si>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</si>
  <si>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</si>
  <si>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</si>
  <si>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</si>
  <si>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</si>
  <si>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</si>
  <si>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</si>
  <si>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</si>
  <si>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</si>
  <si>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</si>
  <si>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</si>
  <si>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</si>
  <si>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</si>
  <si>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</si>
  <si>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</si>
  <si>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</si>
  <si>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</si>
  <si>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</si>
  <si>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</si>
  <si>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</si>
  <si>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</si>
  <si>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</si>
  <si>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</si>
  <si>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</si>
  <si>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</si>
  <si>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</si>
  <si>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</si>
  <si>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</si>
  <si>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</si>
  <si>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</si>
  <si>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</si>
  <si>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</si>
  <si>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</si>
  <si>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</si>
  <si>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</si>
  <si>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</si>
  <si>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</si>
  <si>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</si>
  <si>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</si>
  <si>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</si>
  <si>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</si>
  <si>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</si>
  <si>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</si>
  <si>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</si>
  <si>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</si>
  <si>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</si>
  <si>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</si>
  <si>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</si>
  <si>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</si>
  <si>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</si>
  <si>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</si>
  <si>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</si>
  <si>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</si>
  <si>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</si>
  <si>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</si>
  <si>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</si>
  <si>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</si>
  <si>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</si>
  <si>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</si>
  <si>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</si>
  <si>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</si>
  <si>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</si>
  <si>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</si>
  <si>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</si>
  <si>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</si>
  <si>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</si>
  <si>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</si>
  <si>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</si>
  <si>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</si>
  <si>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</si>
  <si>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</si>
  <si>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</si>
  <si>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</si>
  <si>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</si>
  <si>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</si>
  <si>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</si>
  <si>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</si>
  <si>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</si>
  <si>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</si>
  <si>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</si>
  <si>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</si>
  <si>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</si>
  <si>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</si>
  <si>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</si>
  <si>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</si>
  <si>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</si>
  <si>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</si>
  <si>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</si>
  <si>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</si>
  <si>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</si>
  <si>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</si>
  <si>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</si>
  <si>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</si>
  <si>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</si>
  <si>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</si>
  <si>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</si>
  <si>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</si>
  <si>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</si>
  <si>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</si>
  <si>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</si>
  <si>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</si>
  <si>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</si>
  <si>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</si>
  <si>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</si>
  <si>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</si>
  <si>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</si>
  <si>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</si>
  <si>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</si>
  <si>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</si>
  <si>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</si>
  <si>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</si>
  <si>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</si>
  <si>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</si>
  <si>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</si>
  <si>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</si>
  <si>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</si>
  <si>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</si>
  <si>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</si>
  <si>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</si>
  <si>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</si>
  <si>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</si>
  <si>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</si>
  <si>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</si>
  <si>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</si>
  <si>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</si>
  <si>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</si>
  <si>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</si>
  <si>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</si>
  <si>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</si>
  <si>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</si>
  <si>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</si>
  <si>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</si>
  <si>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</si>
  <si>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</si>
  <si>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</si>
  <si>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</si>
  <si>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</si>
  <si>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</si>
  <si>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</si>
  <si>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</si>
  <si>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</si>
  <si>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</si>
  <si>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</si>
  <si>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</si>
  <si>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</si>
  <si>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</si>
  <si>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</si>
  <si>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</si>
  <si>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</si>
  <si>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</si>
  <si>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</si>
  <si>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</si>
  <si>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</si>
  <si>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</si>
  <si>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</si>
  <si>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</si>
  <si>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</si>
  <si>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</si>
  <si>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</si>
  <si>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</si>
  <si>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</si>
  <si>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</si>
  <si>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</si>
  <si>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</si>
  <si>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</si>
  <si>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</si>
  <si>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</si>
  <si>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</si>
  <si>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</si>
  <si>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</si>
  <si>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</si>
  <si>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</si>
  <si>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</si>
  <si>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</si>
  <si>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</si>
  <si>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</si>
  <si>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</si>
  <si>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</si>
  <si>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</si>
  <si>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</si>
  <si>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</si>
  <si>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</si>
  <si>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</si>
  <si>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</si>
  <si>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</si>
  <si>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</si>
  <si>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</si>
  <si>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</si>
  <si>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</si>
  <si>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</si>
  <si>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</si>
  <si>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</si>
  <si>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</si>
  <si>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</si>
  <si>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</si>
  <si>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</si>
  <si>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</si>
  <si>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</si>
  <si>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</si>
  <si>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</si>
  <si>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</si>
  <si>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</si>
  <si>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</si>
  <si>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</si>
  <si>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</si>
  <si>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</si>
  <si>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</si>
  <si>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</si>
  <si>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</si>
  <si>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</si>
  <si>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</si>
  <si>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</si>
  <si>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</si>
  <si>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</si>
  <si>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</si>
  <si>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</si>
  <si>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</si>
  <si>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</si>
  <si>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</si>
  <si>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</si>
  <si>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</si>
  <si>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</si>
  <si>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</si>
  <si>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</si>
  <si>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</si>
  <si>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</si>
  <si>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</si>
  <si>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</si>
  <si>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</si>
  <si>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</si>
  <si>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</si>
  <si>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</si>
  <si>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</si>
  <si>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</si>
  <si>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</si>
  <si>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</si>
  <si>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</si>
  <si>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</si>
  <si>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</si>
  <si>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</si>
  <si>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</si>
  <si>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</si>
  <si>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</si>
  <si>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</si>
  <si>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</si>
  <si>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</si>
  <si>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</si>
  <si>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</si>
  <si>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</si>
  <si>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</si>
  <si>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</si>
  <si>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</si>
  <si>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</si>
  <si>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</si>
  <si>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</si>
  <si>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</si>
  <si>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</si>
  <si>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</si>
  <si>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</si>
  <si>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</si>
  <si>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</si>
  <si>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</si>
  <si>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</si>
  <si>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</si>
  <si>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</si>
  <si>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</si>
  <si>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</si>
  <si>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</si>
  <si>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</si>
  <si>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</si>
  <si>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</si>
  <si>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</si>
  <si>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</si>
  <si>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</si>
  <si>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</si>
  <si>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</si>
  <si>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</si>
  <si>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</si>
  <si>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</si>
  <si>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</si>
  <si>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</si>
  <si>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</si>
  <si>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</si>
  <si>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</si>
  <si>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</si>
  <si>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</si>
  <si>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</si>
  <si>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</si>
  <si>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</si>
  <si>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</si>
  <si>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</si>
  <si>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</si>
  <si>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</si>
  <si>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</si>
  <si>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</si>
  <si>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</si>
  <si>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</si>
  <si>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</si>
  <si>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</si>
  <si>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</si>
  <si>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</si>
  <si>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</si>
  <si>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</si>
  <si>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</si>
  <si>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</si>
  <si>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</si>
  <si>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</si>
  <si>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</si>
  <si>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</si>
  <si>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</si>
  <si>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</si>
  <si>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</si>
  <si>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</si>
  <si>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</si>
  <si>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</si>
  <si>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</si>
  <si>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</si>
  <si>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</si>
  <si>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</si>
  <si>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</si>
  <si>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</si>
  <si>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</si>
  <si>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</si>
  <si>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</si>
  <si>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</si>
  <si>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</si>
  <si>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</si>
  <si>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</si>
  <si>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</si>
  <si>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</si>
  <si>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</si>
  <si>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</si>
  <si>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</si>
  <si>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</si>
  <si>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</si>
  <si>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</si>
  <si>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</si>
  <si>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</si>
  <si>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</si>
  <si>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</si>
  <si>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</si>
  <si>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</si>
  <si>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</si>
  <si>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</si>
  <si>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</si>
  <si>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</si>
  <si>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</si>
  <si>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</si>
  <si>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</si>
  <si>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</si>
  <si>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</si>
  <si>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</si>
  <si>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</si>
  <si>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</si>
  <si>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</si>
  <si>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</si>
  <si>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</si>
  <si>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</si>
  <si>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</si>
  <si>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</si>
  <si>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</si>
  <si>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</si>
  <si>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</si>
  <si>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</si>
  <si>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</si>
  <si>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</si>
  <si>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</si>
  <si>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</si>
  <si>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</si>
  <si>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</si>
  <si>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</si>
  <si>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</si>
  <si>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</si>
  <si>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</si>
  <si>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</si>
  <si>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</si>
  <si>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</si>
  <si>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</si>
  <si>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</si>
  <si>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</si>
  <si>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</si>
  <si>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</si>
  <si>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</si>
  <si>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</si>
  <si>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</si>
  <si>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</si>
  <si>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</si>
  <si>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</si>
  <si>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</si>
  <si>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</si>
  <si>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</si>
  <si>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</si>
  <si>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</si>
  <si>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</si>
  <si>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</si>
  <si>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</si>
  <si>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</si>
  <si>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</si>
  <si>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</si>
  <si>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</si>
  <si>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</si>
  <si>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</si>
  <si>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</si>
  <si>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</si>
  <si>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</si>
  <si>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</si>
  <si>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</si>
  <si>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</si>
  <si>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</si>
  <si>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</si>
  <si>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</si>
  <si>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</si>
  <si>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</si>
  <si>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</si>
  <si>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</si>
  <si>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</si>
  <si>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</si>
  <si>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</si>
  <si>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</si>
  <si>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</si>
  <si>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</si>
  <si>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</si>
  <si>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</si>
  <si>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</si>
  <si>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</si>
  <si>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</si>
  <si>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</si>
  <si>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</si>
  <si>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</si>
  <si>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</si>
  <si>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</si>
  <si>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</si>
  <si>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</si>
  <si>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</si>
  <si>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</si>
  <si>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</si>
  <si>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</si>
  <si>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</si>
  <si>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</si>
  <si>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</si>
  <si>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</si>
  <si>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</si>
  <si>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</si>
  <si>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</si>
  <si>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</si>
  <si>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</si>
  <si>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</si>
  <si>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</si>
  <si>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</si>
  <si>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</si>
  <si>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</si>
  <si>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</si>
  <si>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</si>
  <si>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</si>
  <si>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</si>
  <si>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</si>
  <si>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</si>
  <si>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</si>
  <si>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</si>
  <si>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</si>
  <si>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</si>
  <si>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</si>
  <si>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</si>
  <si>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</si>
  <si>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</si>
  <si>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</si>
  <si>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</si>
  <si>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</si>
  <si>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</si>
  <si>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</si>
  <si>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</si>
  <si>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</si>
  <si>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</si>
  <si>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</si>
  <si>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</si>
  <si>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</si>
  <si>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</si>
  <si>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</si>
  <si>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</si>
  <si>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</si>
  <si>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</si>
  <si>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</si>
  <si>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</si>
  <si>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</si>
  <si>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</si>
  <si>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</si>
  <si>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</si>
  <si>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</si>
  <si>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</si>
  <si>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</si>
  <si>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</si>
  <si>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</si>
  <si>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</si>
  <si>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</si>
  <si>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</si>
  <si>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</si>
  <si>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</si>
  <si>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</si>
  <si>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</si>
  <si>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</si>
  <si>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</si>
  <si>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</si>
  <si>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</si>
  <si>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</si>
  <si>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</si>
  <si>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</si>
  <si>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</si>
  <si>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</si>
  <si>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</si>
  <si>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</si>
  <si>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</si>
  <si>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</si>
  <si>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</si>
  <si>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</si>
  <si>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</si>
  <si>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</si>
  <si>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</si>
  <si>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</si>
  <si>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</si>
  <si>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</si>
  <si>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</si>
  <si>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</si>
  <si>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</si>
  <si>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</si>
  <si>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</si>
  <si>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</si>
  <si>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</si>
  <si>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</si>
  <si>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</si>
  <si>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</si>
  <si>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</si>
  <si>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</si>
  <si>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</si>
  <si>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</si>
  <si>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</si>
  <si>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</si>
  <si>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</si>
  <si>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</si>
  <si>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</si>
  <si>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</si>
  <si>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</si>
  <si>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</si>
  <si>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</si>
  <si>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</si>
  <si>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</si>
  <si>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</si>
  <si>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</si>
  <si>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</si>
  <si>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</si>
  <si>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</si>
  <si>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</si>
  <si>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</si>
  <si>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</si>
  <si>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</si>
  <si>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</si>
  <si>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</si>
  <si>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</si>
  <si>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</si>
  <si>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</si>
  <si>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</si>
  <si>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</si>
  <si>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</si>
  <si>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</si>
  <si>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</si>
  <si>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</si>
  <si>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</si>
  <si>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</si>
  <si>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</si>
  <si>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</si>
  <si>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</si>
  <si>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</si>
  <si>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</si>
  <si>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</si>
  <si>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</si>
  <si>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</si>
  <si>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</si>
  <si>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</si>
  <si>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</si>
  <si>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</si>
  <si>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</si>
  <si>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</si>
  <si>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</si>
  <si>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</si>
  <si>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</si>
  <si>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</si>
  <si>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</si>
  <si>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</si>
  <si>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</si>
  <si>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</si>
  <si>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</si>
  <si>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</si>
  <si>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</si>
  <si>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</si>
  <si>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</si>
  <si>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</si>
  <si>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</si>
  <si>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</si>
  <si>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</si>
  <si>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</si>
  <si>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</si>
  <si>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</si>
  <si>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</si>
  <si>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</si>
  <si>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</si>
  <si>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</si>
  <si>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</si>
  <si>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</si>
  <si>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</si>
  <si>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</si>
  <si>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</si>
  <si>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</si>
  <si>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</si>
  <si>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</si>
  <si>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</si>
  <si>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</si>
  <si>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</si>
  <si>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</si>
  <si>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</si>
  <si>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</si>
  <si>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</si>
  <si>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</si>
  <si>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</si>
  <si>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</si>
  <si>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</si>
  <si>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</si>
  <si>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</si>
  <si>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</si>
  <si>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</si>
  <si>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</si>
  <si>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</si>
  <si>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</si>
  <si>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</si>
  <si>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</si>
  <si>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</si>
  <si>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</si>
  <si>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</si>
  <si>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</si>
  <si>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</si>
  <si>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</si>
  <si>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</si>
  <si>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</si>
  <si>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</si>
  <si>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</si>
  <si>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</si>
  <si>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</si>
  <si>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</si>
  <si>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</si>
  <si>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</si>
  <si>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</si>
  <si>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</si>
  <si>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</si>
  <si>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</si>
  <si>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</si>
  <si>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</si>
  <si>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</si>
  <si>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</si>
  <si>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</si>
  <si>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</si>
  <si>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</si>
  <si>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</si>
  <si>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</si>
  <si>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</si>
  <si>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</si>
  <si>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</si>
  <si>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</si>
  <si>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</si>
  <si>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</si>
  <si>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</si>
  <si>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</si>
  <si>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</si>
  <si>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</si>
  <si>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</si>
  <si>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</si>
  <si>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</si>
  <si>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</si>
  <si>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</si>
  <si>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</si>
  <si>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</si>
  <si>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</si>
  <si>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</si>
  <si>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</si>
  <si>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</si>
  <si>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</si>
  <si>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</si>
  <si>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</si>
  <si>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</si>
  <si>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</si>
  <si>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</si>
  <si>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</si>
  <si>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</si>
  <si>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</si>
  <si>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</si>
  <si>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</si>
  <si>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</si>
  <si>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</si>
  <si>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</si>
  <si>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</si>
  <si>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</si>
  <si>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</si>
  <si>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</si>
  <si>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</si>
  <si>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</si>
  <si>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</si>
  <si>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</si>
  <si>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</si>
  <si>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</si>
  <si>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</si>
  <si>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</si>
  <si>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</si>
  <si>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</si>
  <si>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</si>
  <si>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</si>
  <si>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</si>
  <si>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</si>
  <si>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</si>
  <si>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</si>
  <si>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</si>
  <si>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</si>
  <si>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</si>
  <si>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</si>
  <si>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</si>
  <si>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</si>
  <si>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</si>
  <si>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</si>
  <si>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</si>
  <si>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</si>
  <si>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</si>
  <si>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</si>
  <si>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</si>
  <si>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</si>
  <si>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</si>
  <si>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</si>
  <si>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</si>
  <si>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</si>
  <si>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</si>
  <si>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</si>
  <si>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</si>
  <si>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</si>
  <si>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</si>
  <si>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</si>
  <si>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</si>
  <si>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</si>
  <si>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</si>
  <si>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</si>
  <si>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</si>
  <si>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</si>
  <si>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</si>
  <si>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</si>
  <si>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</si>
  <si>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</si>
  <si>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</si>
  <si>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</si>
  <si>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</si>
  <si>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</si>
  <si>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</si>
  <si>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</si>
  <si>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</si>
  <si>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</si>
  <si>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</si>
  <si>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</si>
  <si>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</si>
  <si>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</si>
  <si>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</si>
  <si>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</si>
  <si>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</si>
  <si>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</si>
  <si>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</si>
  <si>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</si>
  <si>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</si>
  <si>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</si>
  <si>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</si>
  <si>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</si>
  <si>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</si>
  <si>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</si>
  <si>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</si>
  <si>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</si>
  <si>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</si>
  <si>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</si>
  <si>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</si>
  <si>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</si>
  <si>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</si>
  <si>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</si>
  <si>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</si>
  <si>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</si>
  <si>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</si>
  <si>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</si>
  <si>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</si>
  <si>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</si>
  <si>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</si>
  <si>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</si>
  <si>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</si>
  <si>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</si>
  <si>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</si>
  <si>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</si>
  <si>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</si>
  <si>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</si>
  <si>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</si>
  <si>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</si>
  <si>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</si>
  <si>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</si>
  <si>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</si>
  <si>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</si>
  <si>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</si>
  <si>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</si>
  <si>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</si>
  <si>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</si>
  <si>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</si>
  <si>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</si>
  <si>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</si>
  <si>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</si>
  <si>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</si>
  <si>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</si>
  <si>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</si>
  <si>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</si>
  <si>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</si>
  <si>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</si>
  <si>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</si>
  <si>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</si>
  <si>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</si>
  <si>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</si>
  <si>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</si>
  <si>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</si>
  <si>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</si>
  <si>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</si>
  <si>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</si>
  <si>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</si>
  <si>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</si>
  <si>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</si>
  <si>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</si>
  <si>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</si>
  <si>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</si>
  <si>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</si>
  <si>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</si>
  <si>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</si>
  <si>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</si>
  <si>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</si>
  <si>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</si>
  <si>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</si>
  <si>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</si>
  <si>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</si>
  <si>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</si>
  <si>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</si>
  <si>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</si>
  <si>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</si>
  <si>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</si>
  <si>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</si>
  <si>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</si>
  <si>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</si>
  <si>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</si>
  <si>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</si>
  <si>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</si>
  <si>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</si>
  <si>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</si>
  <si>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</si>
  <si>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</si>
  <si>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</si>
  <si>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</si>
  <si>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</si>
  <si>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</si>
  <si>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</si>
  <si>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</si>
  <si>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</si>
  <si>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</si>
  <si>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</si>
  <si>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</si>
  <si>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</si>
  <si>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</si>
  <si>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</si>
  <si>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</si>
  <si>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</si>
  <si>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</si>
  <si>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</si>
  <si>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</si>
  <si>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</si>
  <si>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</si>
  <si>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</si>
  <si>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</si>
  <si>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</si>
  <si>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</si>
  <si>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</si>
  <si>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</si>
  <si>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</si>
  <si>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</si>
  <si>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</si>
  <si>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</si>
  <si>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</si>
  <si>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</si>
  <si>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</si>
  <si>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</si>
  <si>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</si>
  <si>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</si>
  <si>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</si>
  <si>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</si>
  <si>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</si>
  <si>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</si>
  <si>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</si>
  <si>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</si>
  <si>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</si>
  <si>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</si>
  <si>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</si>
  <si>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</si>
  <si>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</si>
  <si>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</si>
  <si>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</si>
  <si>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</si>
  <si>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</si>
  <si>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</si>
  <si>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</si>
  <si>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</si>
  <si>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</si>
  <si>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</si>
  <si>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</si>
  <si>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</si>
  <si>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</si>
  <si>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</si>
  <si>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</si>
  <si>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</si>
  <si>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</si>
  <si>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</si>
  <si>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</si>
  <si>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</si>
  <si>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</si>
  <si>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</si>
  <si>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</si>
  <si>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</si>
  <si>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</si>
  <si>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</si>
  <si>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</si>
  <si>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</si>
  <si>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</si>
  <si>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</si>
  <si>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</si>
  <si>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</si>
  <si>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</si>
  <si>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</si>
  <si>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</si>
  <si>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</si>
  <si>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</si>
  <si>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</si>
  <si>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</si>
  <si>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</si>
  <si>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</si>
  <si>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</si>
  <si>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</si>
  <si>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</si>
  <si>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</si>
  <si>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</si>
  <si>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</si>
  <si>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</si>
  <si>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</si>
  <si>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</si>
  <si>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</si>
  <si>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</si>
  <si>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</si>
  <si>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</si>
  <si>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</si>
  <si>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</si>
  <si>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</si>
  <si>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</si>
  <si>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</si>
  <si>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</si>
  <si>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</si>
  <si>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</si>
  <si>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</si>
  <si>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</si>
  <si>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</si>
  <si>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</si>
  <si>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</si>
  <si>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</si>
  <si>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</si>
  <si>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</si>
  <si>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</si>
  <si>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</si>
  <si>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</si>
  <si>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</si>
  <si>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</si>
  <si>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</si>
  <si>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</si>
  <si>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</si>
  <si>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</si>
  <si>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</si>
  <si>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</si>
  <si>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</si>
  <si>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</si>
  <si>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</si>
  <si>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</si>
  <si>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</si>
  <si>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</si>
  <si>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</si>
  <si>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</si>
  <si>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</si>
  <si>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</si>
  <si>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</si>
  <si>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</si>
  <si>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</si>
  <si>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</si>
  <si>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</si>
  <si>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</si>
  <si>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</si>
  <si>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</si>
  <si>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</si>
  <si>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</si>
  <si>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</si>
  <si>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</si>
  <si>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</si>
  <si>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</si>
  <si>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</si>
  <si>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</si>
  <si>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</si>
  <si>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</si>
  <si>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</si>
  <si>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</si>
  <si>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</si>
  <si>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</si>
  <si>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</si>
  <si>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</si>
  <si>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</si>
  <si>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</si>
  <si>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</si>
  <si>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</si>
  <si>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</si>
  <si>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</si>
  <si>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</si>
  <si>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</si>
  <si>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</si>
  <si>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</si>
  <si>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</si>
  <si>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</si>
  <si>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</si>
  <si>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</si>
  <si>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</si>
  <si>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</si>
  <si>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</si>
  <si>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</si>
  <si>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</si>
  <si>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</si>
  <si>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</si>
  <si>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</si>
  <si>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</si>
  <si>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</si>
  <si>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</si>
  <si>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</si>
  <si>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</si>
  <si>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</si>
  <si>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</si>
  <si>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</si>
  <si>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</si>
  <si>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</si>
  <si>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</si>
  <si>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</si>
  <si>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</si>
  <si>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</si>
  <si>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</si>
  <si>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</si>
  <si>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</si>
  <si>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</si>
  <si>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</si>
  <si>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</si>
  <si>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</si>
  <si>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</si>
  <si>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</si>
  <si>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</si>
  <si>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</si>
  <si>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</si>
  <si>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</si>
  <si>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</si>
  <si>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</si>
  <si>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</si>
  <si>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</si>
  <si>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</si>
  <si>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</si>
  <si>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</si>
  <si>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</si>
  <si>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</si>
  <si>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</si>
  <si>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</si>
  <si>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</si>
  <si>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</si>
  <si>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</si>
  <si>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</si>
  <si>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</si>
  <si>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</si>
  <si>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</si>
  <si>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</si>
  <si>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</si>
  <si>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</si>
  <si>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</si>
  <si>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</si>
  <si>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</si>
  <si>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</si>
  <si>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</si>
  <si>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</si>
  <si>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</si>
  <si>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</si>
  <si>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</si>
  <si>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</si>
  <si>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</si>
  <si>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</si>
  <si>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</si>
  <si>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</si>
  <si>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</si>
  <si>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</si>
  <si>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</si>
  <si>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</si>
  <si>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</si>
  <si>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</si>
  <si>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</si>
  <si>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</si>
  <si>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</si>
  <si>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</si>
  <si>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</si>
  <si>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</si>
  <si>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</si>
  <si>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</si>
  <si>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</si>
  <si>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</si>
  <si>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</si>
  <si>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</si>
  <si>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</si>
  <si>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</si>
  <si>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</si>
  <si>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</si>
  <si>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</si>
  <si>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</si>
  <si>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</si>
  <si>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</si>
  <si>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</si>
  <si>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</si>
  <si>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</si>
  <si>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</si>
  <si>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</si>
  <si>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</si>
  <si>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</si>
  <si>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</si>
  <si>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</si>
  <si>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</si>
  <si>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</si>
  <si>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</si>
  <si>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</si>
  <si>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</si>
  <si>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</si>
  <si>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</si>
  <si>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</si>
  <si>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</si>
  <si>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</si>
  <si>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</si>
  <si>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</si>
  <si>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</si>
  <si>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</si>
  <si>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</si>
  <si>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</si>
  <si>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</si>
  <si>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</si>
  <si>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</si>
  <si>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</si>
  <si>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</si>
  <si>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</si>
  <si>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</si>
  <si>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</si>
  <si>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</si>
  <si>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</si>
  <si>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</si>
  <si>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</si>
  <si>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</si>
  <si>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</si>
  <si>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</si>
  <si>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</si>
  <si>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</si>
  <si>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</si>
  <si>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</si>
  <si>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</si>
  <si>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</si>
  <si>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</si>
  <si>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</si>
  <si>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</si>
  <si>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</si>
  <si>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</si>
  <si>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</si>
  <si>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</si>
  <si>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</si>
  <si>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</si>
  <si>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</si>
  <si>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</si>
  <si>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</si>
  <si>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</si>
  <si>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</si>
  <si>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</si>
  <si>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</si>
  <si>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</si>
  <si>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</si>
  <si>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</si>
  <si>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</si>
  <si>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</si>
  <si>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</si>
  <si>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</si>
  <si>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</si>
  <si>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</si>
  <si>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</si>
  <si>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</si>
  <si>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</si>
  <si>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</si>
  <si>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</si>
  <si>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</si>
  <si>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</si>
  <si>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</si>
  <si>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</si>
  <si>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</si>
  <si>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</si>
  <si>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</si>
  <si>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</si>
  <si>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</si>
  <si>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</si>
  <si>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</si>
  <si>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</si>
  <si>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</si>
  <si>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</si>
  <si>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</si>
  <si>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</si>
  <si>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</si>
  <si>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</si>
  <si>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</si>
  <si>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</si>
  <si>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</si>
  <si>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</si>
  <si>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</si>
  <si>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</si>
  <si>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</si>
  <si>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</si>
  <si>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</si>
  <si>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</si>
  <si>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</si>
  <si>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</si>
  <si>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</si>
  <si>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</si>
  <si>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</si>
  <si>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</si>
  <si>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</si>
  <si>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</si>
  <si>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</si>
  <si>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</si>
  <si>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</si>
  <si>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</si>
  <si>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</si>
  <si>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</si>
  <si>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</si>
  <si>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</si>
  <si>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</si>
  <si>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</si>
  <si>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</si>
  <si>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</si>
  <si>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</si>
  <si>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</si>
  <si>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</si>
  <si>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</si>
  <si>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</si>
  <si>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</si>
  <si>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</si>
  <si>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</si>
  <si>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</si>
  <si>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</si>
  <si>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</si>
  <si>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</si>
  <si>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</si>
  <si>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</si>
  <si>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</si>
  <si>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</si>
  <si>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</si>
  <si>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</si>
  <si>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</si>
  <si>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</si>
  <si>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</si>
  <si>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</si>
  <si>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</si>
  <si>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</si>
  <si>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</si>
  <si>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</si>
  <si>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</si>
  <si>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</si>
  <si>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</si>
  <si>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</si>
  <si>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</si>
  <si>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</si>
  <si>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</si>
  <si>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</si>
  <si>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</si>
  <si>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</si>
  <si>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</si>
  <si>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</si>
  <si>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</si>
  <si>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</si>
  <si>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</si>
  <si>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</si>
  <si>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</si>
  <si>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</si>
  <si>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</si>
  <si>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</si>
  <si>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</si>
  <si>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</si>
  <si>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</si>
  <si>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</si>
  <si>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</si>
  <si>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</si>
  <si>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</si>
  <si>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</si>
  <si>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</si>
  <si>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</si>
  <si>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</si>
  <si>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</si>
  <si>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</si>
  <si>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</si>
  <si>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</si>
  <si>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</si>
  <si>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</si>
  <si>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</si>
  <si>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</si>
  <si>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</si>
  <si>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</si>
  <si>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</si>
  <si>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</si>
  <si>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</si>
  <si>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</si>
  <si>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</si>
  <si>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</si>
  <si>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</si>
  <si>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</si>
  <si>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</si>
  <si>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</si>
  <si>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</si>
  <si>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</si>
  <si>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</si>
  <si>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</si>
  <si>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</si>
  <si>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</si>
  <si>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</si>
  <si>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</si>
  <si>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</si>
  <si>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</si>
  <si>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</si>
  <si>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</si>
  <si>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</si>
  <si>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</si>
  <si>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</si>
  <si>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</si>
  <si>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</si>
  <si>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</si>
  <si>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</si>
  <si>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</si>
  <si>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</si>
  <si>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</si>
  <si>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</si>
  <si>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</si>
  <si>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</si>
  <si>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</si>
  <si>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</si>
  <si>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</si>
  <si>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</si>
  <si>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</si>
  <si>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</si>
  <si>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</si>
  <si>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</si>
  <si>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</si>
  <si>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</si>
  <si>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</si>
  <si>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</si>
  <si>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</si>
  <si>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</si>
  <si>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</si>
  <si>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</si>
  <si>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</si>
  <si>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</si>
  <si>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</si>
  <si>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</si>
  <si>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</si>
  <si>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</si>
  <si>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</si>
  <si>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</si>
  <si>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</si>
  <si>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</si>
  <si>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</si>
  <si>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</si>
  <si>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</si>
  <si>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</si>
  <si>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</si>
  <si>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</si>
  <si>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</si>
  <si>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</si>
  <si>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</si>
  <si>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</si>
  <si>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</si>
  <si>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</si>
  <si>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</si>
  <si>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</si>
  <si>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</si>
  <si>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</si>
  <si>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</si>
  <si>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</si>
  <si>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</si>
  <si>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</si>
  <si>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</si>
  <si>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</si>
  <si>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</si>
  <si>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</si>
  <si>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</si>
  <si>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</si>
  <si>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</si>
  <si>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</si>
  <si>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</si>
  <si>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</si>
  <si>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</si>
  <si>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</si>
  <si>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</si>
  <si>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</si>
  <si>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</si>
  <si>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</si>
  <si>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</si>
  <si>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</si>
  <si>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</si>
  <si>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</si>
  <si>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</si>
  <si>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</si>
  <si>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</si>
  <si>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</si>
  <si>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</si>
  <si>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</si>
  <si>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</si>
  <si>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</si>
  <si>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</si>
  <si>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</si>
  <si>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</si>
  <si>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</si>
  <si>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</si>
  <si>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</si>
  <si>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</si>
  <si>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</si>
  <si>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</si>
  <si>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</si>
  <si>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</si>
  <si>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</si>
  <si>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</si>
  <si>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</si>
  <si>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</si>
  <si>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</si>
  <si>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</si>
  <si>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</si>
  <si>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</si>
  <si>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</si>
  <si>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</si>
  <si>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</si>
  <si>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</si>
  <si>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</si>
  <si>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</si>
  <si>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</si>
  <si>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</si>
  <si>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</si>
  <si>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</si>
  <si>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</si>
  <si>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</si>
  <si>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</si>
  <si>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</si>
  <si>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</si>
  <si>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</si>
  <si>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</si>
  <si>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</si>
  <si>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</si>
  <si>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</si>
  <si>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</si>
  <si>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</si>
  <si>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</si>
  <si>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</si>
  <si>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</si>
  <si>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</si>
  <si>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</si>
  <si>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</si>
  <si>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</si>
  <si>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</si>
  <si>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</si>
  <si>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</si>
  <si>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</si>
  <si>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</si>
  <si>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</si>
  <si>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</si>
  <si>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</si>
  <si>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</si>
  <si>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</si>
  <si>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</si>
  <si>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</si>
  <si>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</si>
  <si>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</si>
  <si>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</si>
  <si>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</si>
  <si>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</si>
  <si>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</si>
  <si>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</si>
  <si>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</si>
  <si>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</si>
  <si>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</si>
  <si>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</si>
  <si>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</si>
  <si>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</si>
  <si>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</si>
  <si>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</si>
  <si>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</si>
  <si>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</si>
  <si>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</si>
  <si>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</si>
  <si>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</si>
  <si>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</si>
  <si>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</si>
  <si>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</si>
  <si>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</si>
  <si>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</si>
  <si>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</si>
  <si>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</si>
  <si>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</si>
  <si>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</si>
  <si>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</si>
  <si>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</si>
  <si>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</si>
  <si>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</si>
  <si>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</si>
  <si>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</si>
  <si>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</si>
  <si>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</si>
  <si>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</si>
  <si>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</si>
  <si>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</si>
  <si>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</si>
  <si>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</si>
  <si>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</si>
  <si>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</si>
  <si>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</si>
  <si>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</si>
  <si>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</si>
  <si>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</si>
  <si>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</si>
  <si>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</si>
  <si>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</si>
  <si>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</si>
  <si>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</si>
  <si>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</si>
  <si>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</si>
  <si>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</si>
  <si>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</si>
  <si>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</si>
  <si>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</si>
  <si>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</si>
  <si>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</si>
  <si>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</si>
  <si>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</si>
  <si>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</si>
  <si>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</si>
  <si>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</si>
  <si>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</si>
  <si>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</si>
  <si>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</si>
  <si>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</si>
  <si>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</si>
  <si>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</si>
  <si>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</si>
  <si>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</si>
  <si>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</si>
  <si>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</si>
  <si>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</si>
  <si>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</si>
  <si>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</si>
  <si>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</si>
  <si>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</si>
  <si>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</si>
  <si>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</si>
  <si>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</si>
  <si>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</si>
  <si>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</si>
  <si>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</si>
  <si>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</si>
  <si>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</si>
  <si>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</si>
  <si>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</si>
  <si>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</si>
  <si>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</si>
  <si>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</si>
  <si>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</si>
  <si>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</si>
  <si>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</si>
  <si>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</si>
  <si>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</si>
  <si>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</si>
  <si>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</si>
  <si>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</si>
  <si>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</si>
  <si>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</si>
  <si>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</si>
  <si>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</si>
  <si>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</si>
  <si>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</si>
  <si>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</si>
  <si>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</si>
  <si>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</si>
  <si>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</si>
  <si>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</si>
  <si>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</si>
  <si>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</si>
  <si>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</si>
  <si>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</si>
  <si>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</si>
  <si>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</si>
  <si>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</si>
  <si>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</si>
  <si>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</si>
  <si>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</si>
  <si>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</si>
  <si>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</si>
  <si>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</si>
  <si>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</si>
  <si>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</si>
  <si>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</si>
  <si>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</si>
  <si>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</si>
  <si>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</si>
  <si>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</si>
  <si>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</si>
  <si>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</si>
  <si>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</si>
  <si>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</si>
  <si>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</si>
  <si>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</si>
  <si>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</si>
  <si>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</si>
  <si>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</si>
  <si>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</si>
  <si>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</si>
  <si>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</si>
  <si>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</si>
  <si>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</si>
  <si>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</si>
  <si>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</si>
  <si>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</si>
  <si>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</si>
  <si>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</si>
  <si>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</si>
  <si>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</si>
  <si>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</si>
  <si>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</si>
  <si>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</si>
  <si>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</si>
  <si>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</si>
  <si>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</si>
  <si>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</si>
  <si>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</si>
  <si>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</si>
  <si>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</si>
  <si>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</si>
  <si>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</si>
  <si>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</si>
  <si>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</si>
  <si>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</si>
  <si>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</si>
  <si>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</si>
  <si>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</si>
  <si>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</si>
  <si>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</si>
  <si>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</si>
  <si>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</si>
  <si>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</si>
  <si>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</si>
  <si>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</si>
  <si>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</si>
  <si>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</si>
  <si>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</si>
  <si>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</si>
  <si>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</si>
  <si>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</si>
  <si>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</si>
  <si>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</si>
  <si>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</si>
  <si>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</si>
  <si>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</si>
  <si>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</si>
  <si>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</si>
  <si>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</si>
  <si>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</si>
  <si>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</si>
  <si>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</si>
  <si>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</si>
  <si>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</si>
  <si>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</si>
  <si>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</si>
  <si>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</si>
  <si>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</si>
  <si>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</si>
  <si>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</si>
  <si>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</si>
  <si>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</si>
  <si>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</si>
  <si>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</si>
  <si>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</si>
  <si>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</si>
  <si>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</si>
  <si>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</si>
  <si>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</si>
  <si>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</si>
  <si>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</si>
  <si>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</si>
  <si>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</si>
  <si>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</si>
  <si>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</si>
  <si>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</si>
  <si>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</si>
  <si>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</si>
  <si>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</si>
  <si>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</si>
  <si>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</si>
  <si>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</si>
  <si>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</si>
  <si>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</si>
  <si>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</si>
  <si>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</si>
  <si>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</si>
  <si>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</si>
  <si>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</si>
  <si>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</si>
  <si>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</si>
  <si>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</si>
  <si>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</si>
  <si>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</si>
  <si>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</si>
  <si>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</si>
  <si>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</si>
  <si>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</si>
  <si>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</si>
  <si>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</si>
  <si>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</si>
  <si>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</si>
  <si>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</si>
  <si>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</si>
  <si>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</si>
  <si>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</si>
  <si>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</si>
  <si>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</si>
  <si>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</si>
  <si>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</si>
  <si>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</si>
  <si>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</si>
  <si>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</si>
  <si>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</si>
  <si>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</si>
  <si>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</si>
  <si>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</si>
  <si>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</si>
  <si>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</si>
  <si>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</si>
  <si>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</si>
  <si>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</si>
  <si>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</si>
  <si>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</si>
  <si>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</si>
  <si>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</si>
  <si>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</si>
  <si>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</si>
  <si>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</si>
  <si>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</si>
  <si>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</si>
  <si>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</si>
  <si>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</si>
  <si>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</si>
  <si>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</si>
  <si>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</si>
  <si>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</si>
  <si>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</si>
  <si>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</si>
  <si>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</si>
  <si>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</si>
  <si>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</si>
  <si>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</si>
  <si>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</si>
  <si>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</si>
  <si>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</si>
  <si>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</si>
  <si>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</si>
  <si>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</si>
  <si>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</si>
  <si>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</si>
  <si>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</si>
  <si>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</si>
  <si>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</si>
  <si>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</si>
  <si>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</si>
  <si>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</si>
  <si>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</si>
  <si>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</si>
  <si>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</si>
  <si>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</si>
  <si>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</si>
  <si>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</si>
  <si>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</si>
  <si>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</si>
  <si>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</si>
  <si>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</si>
  <si>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</si>
  <si>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</si>
  <si>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</si>
  <si>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</si>
  <si>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</si>
  <si>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</si>
  <si>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</si>
  <si>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</si>
  <si>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</si>
  <si>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</si>
  <si>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</si>
  <si>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</si>
  <si>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</si>
  <si>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</si>
  <si>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</si>
  <si>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</si>
  <si>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</si>
  <si>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</si>
  <si>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</si>
  <si>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</si>
  <si>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</si>
  <si>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</si>
  <si>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</si>
  <si>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</si>
  <si>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</si>
  <si>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</si>
  <si>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</si>
  <si>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</si>
  <si>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</si>
  <si>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</si>
  <si>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</si>
  <si>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</si>
  <si>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</si>
  <si>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</si>
  <si>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</si>
  <si>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</si>
  <si>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</si>
  <si>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</si>
  <si>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</si>
  <si>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</si>
  <si>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</si>
  <si>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</si>
  <si>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</si>
  <si>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</si>
  <si>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</si>
  <si>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</si>
  <si>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</si>
  <si>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</si>
  <si>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</si>
  <si>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</si>
  <si>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</si>
  <si>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</si>
  <si>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</si>
  <si>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</si>
  <si>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</si>
  <si>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</si>
  <si>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</si>
  <si>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</si>
  <si>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</si>
  <si>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</si>
  <si>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</si>
  <si>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</si>
  <si>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</si>
  <si>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</si>
  <si>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</si>
  <si>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</si>
  <si>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</si>
  <si>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</si>
  <si>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</si>
  <si>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</si>
  <si>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</si>
  <si>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</si>
  <si>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</si>
  <si>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</si>
  <si>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</si>
  <si>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</si>
  <si>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</si>
  <si>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</si>
  <si>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</si>
  <si>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</si>
  <si>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</si>
  <si>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</si>
  <si>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</si>
  <si>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</si>
  <si>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</si>
  <si>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</si>
  <si>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</si>
  <si>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</si>
  <si>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</si>
  <si>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</si>
  <si>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</si>
  <si>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</si>
  <si>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</si>
  <si>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</si>
  <si>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</si>
  <si>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</si>
  <si>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</si>
  <si>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</si>
  <si>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</si>
  <si>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</si>
  <si>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</si>
  <si>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</si>
  <si>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</si>
  <si>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</si>
  <si>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</si>
  <si>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</si>
  <si>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</si>
  <si>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</si>
  <si>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</si>
  <si>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</si>
  <si>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</si>
  <si>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</si>
  <si>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</si>
  <si>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</si>
  <si>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</si>
  <si>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</si>
  <si>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</si>
  <si>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</si>
  <si>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</si>
  <si>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</si>
  <si>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</si>
  <si>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</si>
  <si>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</si>
  <si>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</si>
  <si>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</si>
  <si>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</si>
  <si>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</si>
  <si>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</si>
  <si>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</si>
  <si>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</si>
  <si>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</si>
  <si>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</si>
  <si>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</si>
  <si>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</si>
  <si>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</si>
  <si>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</si>
  <si>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</si>
  <si>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</si>
  <si>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</si>
  <si>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</si>
  <si>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</si>
  <si>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</si>
  <si>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</si>
  <si>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</si>
  <si>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</si>
  <si>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</si>
  <si>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</si>
  <si>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</si>
  <si>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</si>
  <si>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</si>
  <si>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</si>
  <si>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</si>
  <si>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</si>
  <si>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</si>
  <si>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</si>
  <si>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</si>
  <si>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</si>
  <si>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</si>
  <si>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</si>
  <si>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</si>
  <si>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</si>
  <si>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</si>
  <si>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</si>
  <si>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</si>
  <si>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</si>
  <si>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</si>
  <si>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</si>
  <si>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</si>
  <si>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</si>
  <si>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</si>
  <si>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</si>
  <si>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</si>
  <si>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</si>
  <si>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</si>
  <si>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</si>
  <si>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</si>
  <si>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</si>
  <si>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</si>
  <si>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</si>
  <si>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</si>
  <si>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</si>
  <si>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</si>
  <si>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</si>
  <si>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</si>
  <si>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</si>
  <si>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</si>
  <si>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</si>
  <si>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</si>
  <si>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</si>
  <si>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</si>
  <si>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</si>
  <si>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</si>
  <si>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</si>
  <si>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</si>
  <si>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</si>
  <si>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</si>
  <si>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</si>
  <si>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</si>
  <si>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</si>
  <si>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</si>
  <si>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</si>
  <si>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</si>
  <si>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</si>
  <si>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</si>
  <si>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</si>
  <si>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</si>
  <si>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</si>
  <si>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</si>
  <si>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</si>
  <si>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</si>
  <si>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</si>
  <si>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</si>
  <si>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</si>
  <si>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</si>
  <si>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</si>
  <si>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</si>
  <si>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</si>
  <si>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</si>
  <si>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</si>
  <si>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</si>
  <si>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</si>
  <si>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</si>
  <si>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</si>
  <si>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</si>
  <si>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</si>
  <si>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</si>
  <si>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</si>
  <si>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</si>
  <si>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</si>
  <si>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</si>
  <si>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</si>
  <si>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</si>
  <si>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</si>
  <si>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</si>
  <si>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</si>
  <si>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</si>
  <si>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</si>
  <si>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</si>
  <si>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</si>
  <si>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</si>
  <si>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</si>
  <si>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</si>
  <si>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</si>
  <si>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</si>
  <si>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</si>
  <si>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</si>
  <si>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</si>
  <si>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</si>
  <si>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</si>
  <si>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</si>
  <si>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</si>
  <si>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</si>
  <si>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</si>
  <si>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</si>
  <si>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</si>
  <si>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</si>
  <si>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</si>
  <si>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</si>
  <si>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</si>
  <si>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</si>
  <si>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</si>
  <si>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</si>
  <si>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</si>
  <si>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</si>
  <si>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</si>
  <si>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</si>
  <si>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</si>
  <si>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</si>
  <si>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</si>
  <si>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</si>
  <si>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</si>
  <si>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</si>
  <si>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</si>
  <si>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</si>
  <si>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</si>
  <si>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</si>
  <si>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</si>
  <si>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</si>
  <si>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</si>
  <si>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</si>
  <si>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</si>
  <si>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</si>
  <si>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</si>
  <si>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</si>
  <si>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</si>
  <si>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</si>
  <si>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</si>
  <si>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</si>
  <si>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</si>
  <si>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</si>
  <si>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</si>
  <si>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</si>
  <si>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</si>
  <si>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</si>
  <si>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</si>
  <si>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</si>
  <si>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</si>
  <si>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</si>
  <si>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</si>
  <si>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</si>
  <si>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</si>
  <si>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</si>
  <si>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</si>
  <si>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</si>
  <si>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</si>
  <si>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</si>
  <si>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</si>
  <si>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</si>
  <si>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</si>
  <si>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</si>
  <si>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</si>
  <si>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</si>
  <si>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</si>
  <si>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</si>
  <si>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</si>
  <si>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</si>
  <si>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</si>
  <si>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</si>
  <si>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</si>
  <si>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</si>
  <si>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</si>
  <si>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</si>
  <si>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</si>
  <si>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</si>
  <si>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</si>
  <si>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</si>
  <si>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</si>
  <si>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</si>
  <si>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</si>
  <si>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</si>
  <si>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</si>
  <si>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</si>
  <si>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</si>
  <si>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</si>
  <si>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</si>
  <si>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</si>
  <si>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</si>
  <si>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</si>
  <si>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</si>
  <si>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</si>
  <si>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</si>
  <si>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</si>
  <si>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</si>
  <si>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</si>
  <si>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</si>
  <si>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</si>
  <si>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</si>
  <si>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</si>
  <si>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</si>
  <si>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</si>
  <si>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</si>
  <si>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</si>
  <si>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</si>
  <si>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</si>
  <si>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</si>
  <si>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</si>
  <si>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</si>
  <si>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</si>
  <si>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</si>
  <si>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</si>
  <si>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</si>
  <si>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</si>
  <si>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</si>
  <si>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</si>
  <si>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</si>
  <si>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</si>
  <si>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</si>
  <si>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</si>
  <si>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</si>
  <si>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</si>
  <si>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</si>
  <si>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</si>
  <si>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</si>
  <si>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</si>
  <si>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</si>
  <si>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</si>
  <si>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</si>
  <si>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</si>
  <si>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</si>
  <si>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</si>
  <si>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</si>
  <si>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</si>
  <si>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</si>
  <si>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</si>
  <si>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</si>
  <si>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</si>
  <si>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</si>
  <si>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</si>
  <si>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</si>
  <si>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</si>
  <si>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</si>
  <si>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</si>
  <si>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</si>
  <si>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</si>
  <si>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</si>
  <si>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</si>
  <si>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</si>
  <si>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</si>
  <si>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</si>
  <si>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</si>
  <si>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</si>
  <si>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</si>
  <si>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</si>
  <si>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</si>
  <si>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</si>
  <si>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</si>
  <si>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</si>
  <si>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</si>
  <si>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</si>
  <si>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</si>
  <si>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</si>
  <si>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</si>
  <si>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</si>
  <si>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</si>
  <si>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</si>
  <si>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</si>
  <si>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</si>
  <si>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</si>
  <si>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</si>
  <si>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</si>
  <si>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</si>
  <si>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</si>
  <si>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</si>
  <si>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</si>
  <si>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</si>
  <si>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</si>
  <si>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</si>
  <si>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</si>
  <si>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</si>
  <si>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</si>
  <si>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</si>
  <si>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</si>
  <si>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</si>
  <si>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</si>
  <si>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</si>
  <si>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</si>
  <si>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</si>
  <si>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</si>
  <si>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</si>
  <si>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</si>
  <si>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</si>
  <si>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</si>
  <si>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</si>
  <si>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</si>
  <si>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</si>
  <si>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</si>
  <si>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</si>
  <si>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</si>
  <si>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</si>
  <si>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</si>
  <si>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</si>
  <si>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</si>
  <si>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</si>
  <si>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</si>
  <si>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</si>
  <si>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</si>
  <si>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</si>
  <si>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</si>
  <si>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</si>
  <si>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</si>
  <si>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</si>
  <si>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</si>
  <si>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</si>
  <si>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</si>
  <si>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</si>
  <si>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</si>
  <si>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</si>
  <si>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</si>
  <si>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</si>
  <si>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</si>
  <si>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</si>
  <si>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</si>
  <si>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</si>
  <si>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</si>
  <si>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</si>
  <si>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</si>
  <si>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</si>
  <si>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</si>
  <si>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</si>
  <si>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</si>
  <si>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</si>
  <si>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</si>
  <si>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</si>
  <si>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</si>
  <si>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</si>
  <si>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</si>
  <si>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</si>
  <si>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</si>
  <si>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</si>
  <si>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</si>
  <si>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</si>
  <si>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</si>
  <si>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</si>
  <si>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</si>
  <si>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</si>
  <si>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</si>
  <si>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</si>
  <si>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</si>
  <si>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</si>
  <si>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</si>
  <si>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</si>
  <si>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</si>
  <si>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</si>
  <si>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</si>
  <si>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</si>
  <si>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</si>
  <si>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</si>
  <si>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</si>
  <si>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</si>
  <si>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</si>
  <si>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</si>
  <si>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</si>
  <si>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</si>
  <si>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</si>
  <si>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</si>
  <si>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</si>
  <si>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</si>
  <si>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</si>
  <si>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</si>
  <si>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</si>
  <si>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</si>
  <si>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</si>
  <si>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</si>
  <si>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</si>
  <si>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</si>
  <si>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</si>
  <si>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</si>
  <si>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</si>
  <si>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</si>
  <si>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</si>
  <si>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</si>
  <si>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</si>
  <si>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</si>
  <si>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</si>
  <si>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</si>
  <si>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</si>
  <si>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</si>
  <si>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</si>
  <si>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</si>
  <si>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</si>
  <si>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</si>
  <si>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</si>
  <si>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</si>
  <si>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</si>
  <si>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</si>
  <si>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</si>
  <si>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</si>
  <si>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</si>
  <si>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</si>
  <si>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</si>
  <si>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</si>
  <si>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</si>
  <si>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</si>
  <si>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</si>
  <si>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</si>
  <si>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</si>
  <si>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</si>
  <si>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</si>
  <si>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</si>
  <si>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</si>
  <si>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</si>
  <si>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</si>
  <si>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</si>
  <si>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</si>
  <si>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</si>
  <si>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</si>
  <si>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</si>
  <si>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</si>
  <si>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</si>
  <si>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</si>
  <si>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</si>
  <si>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</si>
  <si>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</si>
  <si>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</si>
  <si>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</si>
  <si>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</si>
  <si>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</si>
  <si>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</si>
  <si>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</si>
  <si>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</si>
  <si>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</si>
  <si>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</si>
  <si>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</si>
  <si>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</si>
  <si>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</si>
  <si>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</si>
  <si>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</si>
  <si>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</si>
  <si>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</si>
  <si>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</si>
  <si>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</si>
  <si>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</si>
  <si>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</si>
  <si>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</si>
  <si>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</si>
  <si>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</si>
  <si>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</si>
  <si>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</si>
  <si>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</si>
  <si>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</si>
  <si>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</si>
  <si>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</si>
  <si>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</si>
  <si>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</si>
  <si>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</si>
  <si>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</si>
  <si>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</si>
  <si>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</si>
  <si>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</si>
  <si>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</si>
  <si>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</si>
  <si>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</si>
  <si>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</si>
  <si>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</si>
  <si>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</si>
  <si>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</si>
  <si>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</si>
  <si>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</si>
  <si>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</si>
  <si>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</si>
  <si>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</si>
  <si>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</si>
  <si>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</si>
  <si>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</si>
  <si>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</si>
  <si>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</si>
  <si>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</si>
  <si>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</si>
  <si>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</si>
  <si>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</si>
  <si>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</si>
  <si>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</si>
  <si>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</si>
  <si>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</si>
  <si>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</si>
  <si>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</si>
  <si>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</si>
  <si>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</si>
  <si>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</si>
  <si>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</si>
  <si>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</si>
  <si>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</si>
  <si>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</si>
  <si>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</si>
  <si>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</si>
  <si>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</si>
  <si>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</si>
  <si>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</si>
  <si>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</si>
  <si>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</si>
  <si>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</si>
  <si>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</si>
  <si>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</si>
  <si>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</si>
  <si>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</si>
  <si>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</si>
  <si>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</si>
  <si>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</si>
  <si>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</si>
  <si>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</si>
  <si>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</si>
  <si>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</si>
  <si>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</si>
  <si>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</si>
  <si>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</si>
  <si>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</si>
  <si>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</si>
  <si>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</si>
  <si>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</si>
  <si>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</si>
  <si>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</si>
  <si>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</si>
  <si>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</si>
  <si>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</si>
  <si>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</si>
  <si>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</si>
  <si>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</si>
  <si>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</si>
  <si>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</si>
  <si>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</si>
  <si>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</si>
  <si>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</si>
  <si>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</si>
  <si>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</si>
  <si>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</si>
  <si>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</si>
  <si>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</si>
  <si>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</si>
  <si>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</si>
  <si>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</si>
  <si>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</si>
  <si>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</si>
  <si>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</si>
  <si>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</si>
  <si>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</si>
  <si>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</si>
  <si>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</si>
  <si>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</si>
  <si>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</si>
  <si>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</si>
  <si>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</si>
  <si>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</si>
  <si>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</si>
  <si>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</si>
  <si>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</si>
  <si>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</si>
  <si>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</si>
  <si>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</si>
  <si>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</si>
  <si>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</si>
  <si>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</si>
  <si>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</si>
  <si>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</si>
  <si>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</si>
  <si>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</si>
  <si>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</si>
  <si>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</si>
  <si>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</si>
  <si>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</si>
  <si>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</si>
  <si>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</si>
  <si>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</si>
  <si>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</si>
  <si>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</si>
  <si>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</si>
  <si>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</si>
  <si>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</si>
  <si>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</si>
  <si>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</si>
  <si>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</si>
  <si>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</si>
  <si>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</si>
  <si>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</si>
  <si>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</si>
  <si>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</si>
  <si>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</si>
  <si>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</si>
  <si>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</si>
  <si>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</si>
  <si>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</si>
  <si>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</si>
  <si>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</si>
  <si>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</si>
  <si>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</si>
  <si>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</si>
  <si>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</si>
  <si>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</si>
  <si>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</si>
  <si>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</si>
  <si>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</si>
  <si>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</si>
  <si>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</si>
  <si>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</si>
  <si>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</si>
  <si>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</si>
  <si>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</si>
  <si>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</si>
  <si>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</si>
  <si>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</si>
  <si>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</si>
  <si>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</si>
  <si>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</si>
  <si>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</si>
  <si>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</si>
  <si>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</si>
  <si>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</si>
  <si>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</si>
  <si>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</si>
  <si>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</si>
  <si>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</si>
  <si>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</si>
  <si>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</si>
  <si>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</si>
  <si>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</si>
  <si>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</si>
  <si>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</si>
  <si>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</si>
  <si>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</si>
  <si>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</si>
  <si>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</si>
  <si>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</si>
  <si>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</si>
  <si>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</si>
  <si>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</si>
  <si>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</si>
  <si>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</si>
  <si>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</si>
  <si>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</si>
  <si>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</si>
  <si>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</si>
  <si>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</si>
  <si>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</si>
  <si>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</si>
  <si>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</si>
  <si>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</si>
  <si>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</si>
  <si>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</si>
  <si>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</si>
  <si>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</si>
  <si>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</si>
  <si>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</si>
  <si>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</si>
  <si>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</si>
  <si>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</si>
  <si>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</si>
  <si>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</si>
  <si>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</si>
  <si>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</si>
  <si>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</si>
  <si>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</si>
  <si>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</si>
  <si>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</si>
  <si>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</si>
  <si>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</si>
  <si>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</si>
  <si>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</si>
  <si>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</si>
  <si>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</si>
  <si>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</si>
  <si>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</si>
  <si>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</si>
  <si>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</si>
  <si>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</si>
  <si>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</si>
  <si>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</si>
  <si>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</si>
  <si>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</si>
  <si>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</si>
  <si>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</si>
  <si>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</si>
  <si>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</si>
  <si>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</si>
  <si>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</si>
  <si>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</si>
  <si>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</si>
  <si>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</si>
  <si>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</si>
  <si>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</si>
  <si>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</si>
  <si>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</si>
  <si>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</si>
  <si>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</si>
  <si>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</si>
  <si>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</si>
  <si>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</si>
  <si>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</si>
  <si>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</si>
  <si>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</si>
  <si>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</si>
  <si>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</si>
  <si>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</si>
  <si>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</si>
  <si>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</si>
  <si>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</si>
  <si>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</si>
  <si>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</si>
  <si>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</si>
  <si>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</si>
  <si>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</si>
  <si>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</si>
  <si>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</si>
  <si>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</si>
  <si>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</si>
  <si>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</si>
  <si>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</si>
  <si>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</si>
  <si>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</si>
  <si>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</si>
  <si>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</si>
  <si>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</si>
  <si>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</si>
  <si>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</si>
  <si>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</si>
  <si>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</si>
  <si>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</si>
  <si>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</si>
  <si>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</si>
  <si>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</si>
  <si>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</si>
  <si>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</si>
  <si>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</si>
  <si>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</si>
  <si>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</si>
  <si>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</si>
  <si>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</si>
  <si>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</si>
  <si>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</si>
  <si>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</si>
  <si>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</si>
  <si>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</si>
  <si>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</si>
  <si>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</si>
  <si>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</si>
  <si>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</si>
  <si>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</si>
  <si>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</si>
  <si>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</si>
  <si>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</si>
  <si>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</si>
  <si>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</si>
  <si>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</si>
  <si>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</si>
  <si>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</si>
  <si>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</si>
  <si>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</si>
  <si>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</si>
  <si>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</si>
  <si>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</si>
  <si>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</si>
  <si>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</si>
  <si>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</si>
  <si>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</si>
  <si>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</si>
  <si>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</si>
  <si>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</si>
  <si>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</si>
  <si>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</si>
  <si>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</si>
  <si>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</si>
  <si>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</si>
  <si>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</si>
  <si>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</si>
  <si>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</si>
  <si>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</si>
  <si>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</si>
  <si>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</si>
  <si>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</si>
  <si>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</si>
  <si>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</si>
  <si>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</si>
  <si>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</si>
  <si>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</si>
  <si>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</si>
  <si>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</si>
  <si>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</si>
  <si>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</si>
  <si>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</si>
  <si>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</si>
  <si>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</si>
  <si>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</si>
  <si>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</si>
  <si>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</si>
  <si>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</si>
  <si>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</si>
  <si>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</si>
  <si>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</si>
  <si>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</si>
  <si>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</si>
  <si>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</si>
  <si>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</si>
  <si>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</si>
  <si>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</si>
  <si>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</si>
  <si>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</si>
  <si>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</si>
  <si>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</si>
  <si>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</si>
  <si>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</si>
  <si>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</si>
  <si>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</si>
  <si>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</si>
  <si>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</si>
  <si>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</si>
  <si>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</si>
  <si>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</si>
  <si>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</si>
  <si>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</si>
  <si>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</si>
  <si>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</si>
  <si>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</si>
  <si>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</si>
  <si>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</si>
  <si>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</si>
  <si>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</si>
  <si>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</si>
  <si>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</si>
  <si>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</si>
  <si>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</si>
  <si>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</si>
  <si>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</si>
  <si>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</si>
  <si>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</si>
  <si>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</si>
  <si>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</si>
  <si>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</si>
  <si>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</si>
  <si>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</si>
  <si>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</si>
  <si>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</si>
  <si>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</si>
  <si>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</si>
  <si>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</si>
  <si>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</si>
  <si>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</si>
  <si>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</si>
  <si>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</si>
  <si>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</si>
  <si>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</si>
  <si>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</si>
  <si>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</si>
  <si>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</si>
  <si>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</si>
  <si>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</si>
  <si>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</si>
  <si>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</si>
  <si>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</si>
  <si>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</si>
  <si>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</si>
  <si>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</si>
  <si>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</si>
  <si>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</si>
  <si>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</si>
  <si>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</si>
  <si>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</si>
  <si>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</si>
  <si>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</si>
  <si>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</si>
  <si>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</si>
  <si>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</si>
  <si>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</si>
  <si>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</si>
  <si>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</si>
  <si>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</si>
  <si>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</si>
  <si>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</si>
  <si>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</si>
  <si>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</si>
  <si>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</si>
  <si>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</si>
  <si>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</si>
  <si>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</si>
  <si>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</si>
  <si>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</si>
  <si>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</si>
  <si>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</si>
  <si>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</si>
  <si>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</si>
  <si>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</si>
  <si>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</si>
  <si>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</si>
  <si>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</si>
  <si>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</si>
  <si>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</si>
  <si>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</si>
  <si>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</si>
  <si>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</si>
  <si>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</si>
  <si>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</si>
  <si>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</si>
  <si>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</si>
  <si>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</si>
  <si>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</si>
  <si>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</si>
  <si>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</si>
  <si>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</si>
  <si>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</si>
  <si>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</si>
  <si>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</si>
  <si>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</si>
  <si>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</si>
  <si>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</si>
  <si>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</si>
  <si>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</si>
  <si>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</si>
  <si>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</si>
  <si>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</si>
  <si>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</si>
  <si>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</si>
  <si>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</si>
  <si>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</si>
  <si>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</si>
  <si>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</si>
  <si>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</si>
  <si>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</si>
  <si>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</si>
  <si>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</si>
  <si>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</si>
  <si>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</si>
  <si>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</si>
  <si>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</si>
  <si>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</si>
  <si>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</si>
  <si>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</si>
  <si>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</si>
  <si>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</si>
  <si>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</si>
  <si>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</si>
  <si>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</si>
  <si>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</si>
  <si>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</si>
  <si>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</si>
  <si>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</si>
  <si>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</si>
  <si>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</si>
  <si>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</si>
  <si>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</si>
  <si>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</si>
  <si>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</si>
  <si>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</si>
  <si>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</si>
  <si>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</si>
  <si>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</si>
  <si>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</si>
  <si>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</si>
  <si>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</si>
  <si>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</si>
  <si>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</si>
  <si>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</si>
  <si>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</si>
  <si>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</si>
  <si>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</si>
  <si>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</si>
  <si>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</si>
  <si>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</si>
  <si>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</si>
  <si>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</si>
  <si>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</si>
  <si>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</si>
  <si>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</si>
  <si>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</si>
  <si>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</si>
  <si>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</si>
  <si>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</si>
  <si>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</si>
  <si>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</si>
  <si>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</si>
  <si>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</si>
  <si>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</si>
  <si>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</si>
  <si>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</si>
  <si>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</si>
  <si>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</si>
  <si>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</si>
  <si>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</si>
  <si>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</si>
  <si>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</si>
  <si>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</si>
  <si>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</si>
  <si>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</si>
  <si>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</si>
  <si>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</si>
  <si>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</si>
  <si>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</si>
  <si>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</si>
  <si>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</si>
  <si>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</si>
  <si>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</si>
  <si>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</si>
  <si>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</si>
  <si>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</si>
  <si>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</si>
  <si>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</si>
  <si>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</si>
  <si>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</si>
  <si>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</si>
  <si>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</si>
  <si>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</si>
  <si>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</si>
  <si>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</si>
  <si>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</si>
  <si>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</si>
  <si>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</si>
  <si>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</si>
  <si>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</si>
  <si>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</si>
  <si>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</si>
  <si>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</si>
  <si>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</si>
  <si>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</si>
  <si>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</si>
  <si>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</si>
  <si>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</si>
  <si>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</si>
  <si>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</si>
  <si>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</si>
  <si>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</si>
  <si>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</si>
  <si>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</si>
  <si>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</si>
  <si>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</si>
  <si>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</si>
  <si>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</si>
  <si>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</si>
  <si>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</si>
  <si>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</si>
  <si>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</si>
  <si>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</si>
  <si>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</si>
  <si>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</si>
  <si>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</si>
  <si>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</si>
  <si>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</si>
  <si>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</si>
  <si>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</si>
  <si>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</si>
  <si>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</si>
  <si>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</si>
  <si>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</si>
  <si>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</si>
  <si>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</si>
  <si>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</si>
  <si>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</si>
  <si>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</si>
  <si>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</si>
  <si>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</si>
  <si>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</si>
  <si>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</si>
  <si>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</si>
  <si>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</si>
  <si>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</si>
  <si>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</si>
  <si>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</si>
  <si>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</si>
  <si>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</si>
  <si>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</si>
  <si>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</si>
  <si>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</si>
  <si>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</si>
  <si>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</si>
  <si>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</si>
  <si>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</si>
  <si>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</si>
  <si>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</si>
  <si>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</si>
  <si>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</si>
  <si>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</si>
  <si>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</si>
  <si>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</si>
  <si>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</si>
  <si>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</si>
  <si>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</si>
  <si>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</si>
  <si>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</si>
  <si>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</si>
  <si>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</si>
  <si>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</si>
  <si>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</si>
  <si>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</si>
  <si>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</si>
  <si>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</si>
  <si>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</si>
  <si>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</si>
  <si>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</si>
  <si>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</si>
  <si>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</si>
  <si>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</si>
  <si>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</si>
  <si>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</si>
  <si>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</si>
  <si>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</si>
  <si>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</si>
  <si>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</si>
  <si>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</si>
  <si>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</si>
  <si>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</si>
  <si>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</si>
  <si>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</si>
  <si>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</si>
  <si>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</si>
  <si>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</si>
  <si>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</si>
  <si>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</si>
  <si>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</si>
  <si>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</si>
  <si>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</si>
  <si>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</si>
  <si>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</si>
  <si>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</si>
  <si>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</si>
  <si>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</si>
  <si>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</si>
  <si>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</si>
  <si>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</si>
  <si>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</si>
  <si>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</si>
  <si>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</si>
  <si>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</si>
  <si>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</si>
  <si>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</si>
  <si>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</si>
  <si>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</si>
  <si>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</si>
  <si>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</si>
  <si>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</si>
  <si>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</si>
  <si>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</si>
  <si>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</si>
  <si>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</si>
  <si>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</si>
  <si>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</si>
  <si>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</si>
  <si>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</si>
  <si>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</si>
  <si>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</si>
  <si>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</si>
  <si>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</si>
  <si>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</si>
  <si>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</si>
  <si>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</si>
  <si>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</si>
  <si>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</si>
  <si>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</si>
  <si>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</si>
  <si>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</si>
  <si>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</si>
  <si>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</si>
  <si>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</si>
  <si>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</si>
  <si>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</si>
  <si>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</si>
  <si>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</si>
  <si>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</si>
  <si>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</si>
  <si>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</si>
  <si>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</si>
  <si>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</si>
  <si>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</si>
  <si>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</si>
  <si>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</si>
  <si>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</si>
  <si>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</si>
  <si>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</si>
  <si>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</si>
  <si>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</si>
  <si>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</si>
  <si>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</si>
  <si>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</si>
  <si>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</si>
  <si>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</si>
  <si>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</si>
  <si>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</si>
  <si>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</si>
  <si>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</si>
  <si>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</si>
  <si>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</si>
  <si>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</si>
  <si>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</si>
  <si>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</si>
  <si>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</si>
  <si>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</si>
  <si>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</si>
  <si>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</si>
  <si>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</si>
  <si>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</si>
  <si>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</si>
  <si>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</si>
  <si>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</si>
  <si>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</si>
  <si>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</si>
  <si>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</si>
  <si>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</si>
  <si>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</si>
  <si>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</si>
  <si>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</si>
  <si>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</si>
  <si>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</si>
  <si>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</si>
  <si>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</si>
  <si>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</si>
  <si>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</si>
  <si>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</si>
  <si>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</si>
  <si>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</si>
  <si>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</si>
  <si>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</si>
  <si>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</si>
  <si>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</si>
  <si>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</si>
  <si>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</si>
  <si>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</si>
  <si>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</si>
  <si>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</si>
  <si>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</si>
  <si>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</si>
  <si>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</si>
  <si>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</si>
  <si>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</si>
  <si>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</si>
  <si>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</si>
  <si>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</si>
  <si>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</si>
  <si>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</si>
  <si>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</si>
  <si>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</si>
  <si>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</si>
  <si>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</si>
  <si>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</si>
  <si>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</si>
  <si>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</si>
  <si>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</si>
  <si>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</si>
  <si>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</si>
  <si>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</si>
  <si>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</si>
  <si>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</si>
  <si>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</si>
  <si>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</si>
  <si>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</si>
  <si>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</si>
  <si>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</si>
  <si>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</si>
  <si>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</si>
  <si>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</si>
  <si>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</si>
  <si>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</si>
  <si>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</si>
  <si>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</si>
  <si>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</si>
  <si>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</si>
  <si>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</si>
  <si>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</si>
  <si>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</si>
  <si>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</si>
  <si>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</si>
  <si>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</si>
  <si>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</si>
  <si>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</si>
  <si>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</si>
  <si>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</si>
  <si>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</si>
  <si>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</si>
  <si>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</si>
  <si>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</si>
  <si>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</si>
  <si>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</si>
  <si>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</si>
  <si>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</si>
  <si>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</si>
  <si>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</si>
  <si>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</si>
  <si>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</si>
  <si>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</si>
  <si>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</si>
  <si>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</si>
  <si>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</si>
  <si>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</si>
  <si>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</si>
  <si>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</si>
  <si>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</si>
  <si>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</si>
  <si>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</si>
  <si>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</si>
  <si>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</si>
  <si>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</si>
  <si>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</si>
  <si>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</si>
  <si>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</si>
  <si>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</si>
  <si>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</si>
  <si>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</si>
  <si>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</si>
  <si>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</si>
  <si>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</si>
  <si>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</si>
  <si>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</si>
  <si>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</si>
  <si>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</si>
  <si>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</si>
  <si>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</si>
  <si>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</si>
  <si>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</si>
  <si>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</si>
  <si>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</si>
  <si>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</si>
  <si>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</si>
  <si>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</si>
  <si>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</si>
  <si>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</si>
  <si>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</si>
  <si>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</si>
  <si>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</si>
  <si>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</si>
  <si>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</si>
  <si>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</si>
  <si>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</si>
  <si>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</si>
  <si>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</si>
  <si>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</si>
  <si>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</si>
  <si>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</si>
  <si>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</si>
  <si>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</si>
  <si>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</si>
  <si>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</si>
  <si>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</si>
  <si>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</si>
  <si>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</si>
  <si>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</si>
  <si>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</si>
  <si>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</si>
  <si>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</si>
  <si>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</si>
  <si>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</si>
  <si>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</si>
  <si>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</si>
  <si>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</si>
  <si>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</si>
  <si>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</si>
  <si>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</si>
  <si>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</si>
  <si>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</si>
  <si>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</si>
  <si>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</si>
  <si>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</si>
  <si>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</si>
  <si>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</si>
  <si>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</si>
  <si>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</si>
  <si>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</si>
  <si>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</si>
  <si>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</si>
  <si>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</si>
  <si>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</si>
  <si>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</si>
  <si>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</si>
  <si>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</si>
  <si>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</si>
  <si>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</si>
  <si>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</si>
  <si>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</si>
  <si>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</si>
  <si>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</si>
  <si>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</si>
  <si>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</si>
  <si>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</si>
  <si>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</si>
  <si>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</si>
  <si>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</si>
  <si>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</si>
  <si>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</si>
  <si>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</si>
  <si>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</si>
  <si>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</si>
  <si>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</si>
  <si>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</si>
  <si>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</si>
  <si>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</si>
  <si>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</si>
  <si>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</si>
  <si>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</si>
  <si>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</si>
  <si>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</si>
  <si>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</si>
  <si>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</si>
  <si>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</si>
  <si>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</si>
  <si>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</si>
  <si>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</si>
  <si>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</si>
  <si>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</si>
  <si>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</si>
  <si>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</si>
  <si>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</si>
  <si>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</si>
  <si>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</si>
  <si>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</si>
  <si>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</si>
  <si>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</si>
  <si>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</si>
  <si>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</si>
  <si>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</si>
  <si>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</si>
  <si>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</si>
  <si>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</si>
  <si>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</si>
  <si>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</si>
  <si>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</si>
  <si>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</si>
  <si>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</si>
  <si>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</si>
  <si>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</si>
  <si>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</si>
  <si>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</si>
  <si>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</si>
  <si>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</si>
  <si>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</si>
  <si>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</si>
  <si>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</si>
  <si>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</si>
  <si>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</si>
  <si>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</si>
  <si>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</si>
  <si>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</si>
  <si>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</si>
  <si>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</si>
  <si>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</si>
  <si>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</si>
  <si>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</si>
  <si>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</si>
  <si>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</si>
  <si>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</si>
  <si>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</si>
  <si>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</si>
  <si>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</si>
  <si>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</si>
  <si>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</si>
  <si>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</si>
  <si>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</si>
  <si>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</si>
  <si>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</si>
  <si>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</si>
  <si>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</si>
  <si>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</si>
  <si>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</si>
  <si>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</si>
  <si>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</si>
  <si>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</si>
  <si>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</si>
  <si>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</si>
  <si>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</si>
  <si>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</si>
  <si>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</si>
  <si>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</si>
  <si>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</si>
  <si>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</si>
  <si>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</si>
  <si>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</si>
  <si>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</si>
  <si>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</si>
  <si>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</si>
  <si>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</si>
  <si>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</si>
  <si>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</si>
  <si>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</si>
  <si>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</si>
  <si>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</si>
  <si>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</si>
  <si>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</si>
  <si>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</si>
  <si>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</si>
  <si>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</si>
  <si>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</si>
  <si>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</si>
  <si>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</si>
  <si>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</si>
  <si>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</si>
  <si>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</si>
  <si>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</si>
  <si>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</si>
  <si>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</si>
  <si>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</si>
  <si>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</si>
  <si>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</si>
  <si>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</si>
  <si>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</si>
  <si>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</si>
  <si>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</si>
  <si>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</si>
  <si>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</si>
  <si>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</si>
  <si>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</si>
  <si>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</si>
  <si>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</si>
  <si>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</si>
  <si>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</si>
  <si>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</si>
  <si>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</si>
  <si>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</si>
  <si>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</si>
  <si>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</si>
  <si>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</si>
  <si>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</si>
  <si>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</si>
  <si>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</si>
  <si>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</si>
  <si>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</si>
  <si>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</si>
  <si>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</si>
  <si>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</si>
  <si>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</si>
  <si>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</si>
  <si>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</si>
  <si>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</si>
  <si>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</si>
  <si>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</si>
  <si>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</si>
  <si>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</si>
  <si>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</si>
  <si>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</si>
  <si>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</si>
  <si>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</si>
  <si>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</si>
  <si>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</si>
  <si>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</si>
  <si>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</si>
  <si>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</si>
  <si>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</si>
  <si>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</si>
  <si>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</si>
  <si>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</si>
  <si>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</si>
  <si>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</si>
  <si>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</si>
  <si>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</si>
  <si>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</si>
  <si>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</si>
  <si>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</si>
  <si>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</si>
  <si>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</si>
  <si>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</si>
  <si>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</si>
  <si>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</si>
  <si>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</si>
  <si>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</si>
  <si>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</si>
  <si>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</si>
  <si>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</si>
  <si>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</si>
  <si>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</si>
  <si>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</si>
  <si>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</si>
  <si>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</si>
  <si>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</si>
  <si>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</si>
  <si>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</si>
  <si>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</si>
  <si>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</si>
  <si>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</si>
  <si>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</si>
  <si>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</si>
  <si>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</si>
  <si>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</si>
  <si>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</si>
  <si>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</si>
  <si>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</si>
  <si>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</si>
  <si>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</si>
  <si>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</si>
  <si>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</si>
  <si>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</si>
  <si>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</si>
  <si>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</si>
  <si>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</si>
  <si>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</si>
  <si>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</si>
  <si>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</si>
  <si>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</si>
  <si>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</si>
  <si>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</si>
  <si>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</si>
  <si>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</si>
  <si>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</si>
  <si>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</si>
  <si>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</si>
  <si>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</si>
  <si>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</si>
  <si>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</si>
  <si>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</si>
  <si>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</si>
  <si>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</si>
  <si>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</si>
  <si>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</si>
  <si>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</si>
  <si>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</si>
  <si>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</si>
  <si>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</si>
  <si>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</si>
  <si>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</si>
  <si>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</si>
  <si>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</si>
  <si>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</si>
  <si>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</si>
  <si>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</si>
  <si>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</si>
  <si>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</si>
  <si>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</si>
  <si>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</si>
  <si>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</si>
  <si>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</si>
  <si>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</si>
  <si>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</si>
  <si>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</si>
  <si>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</si>
  <si>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</si>
  <si>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</si>
  <si>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</si>
  <si>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</si>
  <si>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</si>
  <si>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</si>
  <si>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</si>
  <si>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</si>
  <si>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</si>
  <si>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</si>
  <si>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</si>
  <si>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</si>
  <si>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</si>
  <si>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</si>
  <si>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</si>
  <si>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</si>
  <si>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</si>
  <si>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</si>
  <si>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</si>
  <si>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</si>
  <si>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</si>
  <si>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</si>
  <si>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</si>
  <si>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</si>
  <si>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</si>
  <si>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</si>
  <si>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</si>
  <si>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</si>
  <si>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</si>
  <si>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</si>
  <si>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</si>
  <si>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</si>
  <si>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</si>
  <si>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</si>
  <si>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</si>
  <si>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</si>
  <si>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</si>
  <si>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</si>
  <si>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</si>
  <si>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</si>
  <si>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</si>
  <si>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</si>
  <si>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</si>
  <si>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</si>
  <si>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</si>
  <si>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</si>
  <si>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</si>
  <si>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</si>
  <si>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</si>
  <si>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</si>
  <si>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</si>
  <si>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</si>
  <si>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</si>
  <si>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</si>
  <si>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</si>
  <si>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</si>
  <si>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</si>
  <si>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</si>
  <si>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</si>
  <si>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</si>
  <si>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</si>
  <si>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</si>
  <si>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</si>
  <si>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</si>
  <si>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</si>
  <si>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</si>
  <si>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</si>
  <si>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</si>
  <si>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</si>
  <si>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</si>
  <si>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</si>
  <si>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</si>
  <si>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</si>
  <si>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</si>
  <si>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</si>
  <si>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</si>
  <si>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</si>
  <si>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</si>
  <si>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</si>
  <si>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</si>
  <si>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</si>
  <si>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</si>
  <si>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</si>
  <si>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</si>
  <si>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</si>
  <si>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</si>
  <si>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</si>
  <si>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</si>
  <si>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</si>
  <si>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</si>
  <si>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</si>
  <si>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</si>
  <si>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</si>
  <si>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</si>
  <si>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</si>
  <si>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</si>
  <si>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</si>
  <si>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</si>
  <si>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</si>
  <si>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</si>
  <si>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</si>
  <si>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</si>
  <si>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</si>
  <si>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</si>
  <si>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</si>
  <si>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</si>
  <si>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</si>
  <si>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</si>
  <si>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</si>
  <si>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</si>
  <si>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</si>
  <si>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</si>
  <si>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</si>
  <si>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</si>
  <si>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</si>
  <si>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</si>
  <si>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</si>
  <si>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</si>
  <si>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</si>
  <si>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</si>
  <si>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</si>
  <si>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</si>
  <si>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</si>
  <si>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</si>
  <si>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</si>
  <si>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</si>
  <si>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</si>
  <si>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</si>
  <si>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</si>
  <si>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</si>
  <si>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</si>
  <si>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</si>
  <si>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</si>
  <si>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</si>
  <si>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</si>
  <si>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</si>
  <si>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</si>
  <si>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</si>
  <si>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</si>
  <si>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</si>
  <si>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</si>
  <si>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</si>
  <si>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</si>
  <si>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</si>
  <si>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</si>
  <si>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</si>
  <si>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</si>
  <si>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</si>
  <si>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</si>
  <si>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</si>
  <si>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</si>
  <si>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</si>
  <si>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</si>
  <si>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</si>
  <si>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</si>
  <si>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</si>
  <si>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</si>
  <si>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</si>
  <si>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</si>
  <si>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</si>
  <si>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</si>
  <si>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</si>
  <si>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</si>
  <si>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</si>
  <si>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</si>
  <si>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</si>
  <si>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</si>
  <si>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</si>
  <si>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</si>
  <si>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</si>
  <si>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</si>
  <si>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</si>
  <si>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</si>
  <si>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</si>
  <si>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</si>
  <si>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</si>
  <si>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</si>
  <si>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</si>
  <si>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</si>
  <si>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</si>
  <si>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</si>
  <si>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</si>
  <si>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</si>
  <si>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</si>
  <si>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</si>
  <si>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</si>
  <si>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</si>
  <si>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</si>
  <si>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</si>
  <si>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</si>
  <si>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</si>
  <si>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</si>
  <si>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</si>
  <si>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</si>
  <si>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</si>
  <si>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</si>
  <si>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</si>
  <si>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</si>
  <si>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</si>
  <si>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</si>
  <si>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</si>
  <si>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</si>
  <si>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</si>
  <si>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</si>
  <si>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</si>
  <si>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</si>
  <si>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</si>
  <si>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</si>
  <si>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</si>
  <si>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</si>
  <si>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</si>
  <si>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</si>
  <si>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</si>
  <si>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</si>
  <si>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</si>
  <si>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</si>
  <si>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</si>
  <si>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</si>
  <si>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</si>
  <si>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</si>
  <si>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</si>
  <si>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</si>
  <si>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</si>
  <si>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</si>
  <si>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</si>
  <si>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</si>
  <si>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</si>
  <si>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</si>
  <si>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</si>
  <si>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</si>
  <si>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</si>
  <si>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</si>
  <si>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</si>
  <si>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</si>
  <si>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</si>
  <si>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</si>
  <si>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</si>
  <si>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</si>
  <si>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</si>
  <si>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</si>
  <si>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</si>
  <si>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</si>
  <si>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</si>
  <si>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</si>
  <si>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</si>
  <si>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</si>
  <si>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</si>
  <si>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</si>
  <si>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</si>
  <si>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</si>
  <si>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</si>
  <si>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</si>
  <si>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</si>
  <si>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</si>
  <si>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</si>
  <si>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</si>
  <si>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</si>
  <si>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</si>
  <si>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</si>
  <si>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</si>
  <si>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</si>
  <si>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</si>
  <si>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</si>
  <si>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</si>
  <si>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</si>
  <si>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</si>
  <si>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</si>
  <si>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</si>
  <si>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</si>
  <si>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</si>
  <si>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</si>
  <si>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</si>
  <si>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</si>
  <si>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</si>
  <si>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</si>
  <si>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</si>
  <si>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</si>
  <si>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</si>
  <si>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</si>
  <si>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</si>
  <si>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</si>
  <si>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</si>
  <si>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</si>
  <si>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</si>
  <si>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</si>
  <si>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</si>
  <si>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</si>
  <si>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</si>
  <si>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</si>
  <si>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</si>
  <si>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</si>
  <si>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</si>
  <si>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</si>
  <si>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</si>
  <si>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</si>
  <si>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</si>
  <si>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</si>
  <si>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</si>
  <si>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</si>
  <si>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</si>
  <si>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</si>
  <si>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</si>
  <si>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</si>
  <si>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</si>
  <si>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</si>
  <si>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</si>
  <si>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</si>
  <si>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</si>
  <si>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</si>
  <si>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</si>
  <si>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</si>
  <si>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</si>
  <si>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</si>
  <si>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</si>
  <si>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</si>
  <si>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</si>
  <si>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</si>
  <si>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</si>
  <si>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</si>
  <si>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</si>
  <si>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</si>
  <si>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</si>
  <si>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</si>
  <si>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</si>
  <si>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</si>
  <si>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</si>
  <si>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</si>
  <si>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</si>
  <si>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</si>
  <si>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</si>
  <si>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</si>
  <si>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</si>
  <si>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</si>
  <si>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</si>
  <si>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</si>
  <si>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</si>
  <si>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</si>
  <si>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</si>
  <si>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</si>
  <si>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</si>
  <si>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</si>
  <si>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</si>
  <si>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</si>
  <si>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</si>
  <si>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</si>
  <si>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</si>
  <si>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</si>
  <si>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</si>
  <si>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</si>
  <si>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</si>
  <si>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</si>
  <si>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</si>
  <si>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</si>
  <si>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</si>
  <si>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</si>
  <si>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</si>
  <si>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</si>
  <si>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</si>
  <si>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</si>
  <si>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</si>
  <si>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</si>
  <si>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</si>
  <si>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</si>
  <si>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</si>
  <si>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</si>
  <si>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</si>
  <si>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</si>
  <si>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</si>
  <si>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</si>
  <si>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</si>
  <si>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</si>
  <si>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</si>
  <si>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</si>
  <si>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</si>
  <si>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</si>
  <si>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</si>
  <si>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</si>
  <si>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</si>
  <si>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</si>
  <si>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</si>
  <si>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</si>
  <si>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</si>
  <si>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</si>
  <si>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</si>
  <si>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</si>
  <si>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</si>
  <si>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</si>
  <si>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</si>
  <si>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</si>
  <si>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</si>
  <si>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</si>
  <si>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</si>
  <si>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</si>
  <si>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</si>
  <si>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</si>
  <si>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</si>
  <si>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</si>
  <si>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</si>
  <si>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</si>
  <si>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</si>
  <si>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</si>
  <si>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</si>
  <si>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</si>
  <si>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</si>
  <si>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</si>
  <si>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</si>
  <si>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</si>
  <si>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</si>
  <si>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</si>
  <si>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</si>
  <si>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</si>
  <si>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</si>
  <si>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</si>
  <si>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</si>
  <si>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</si>
  <si>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</si>
  <si>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</si>
  <si>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</si>
  <si>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</si>
  <si>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</si>
  <si>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</si>
  <si>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</si>
  <si>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</si>
  <si>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</si>
  <si>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</si>
  <si>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</si>
  <si>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</si>
  <si>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</si>
  <si>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</si>
  <si>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</si>
  <si>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</si>
  <si>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</si>
  <si>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</si>
  <si>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</si>
  <si>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</si>
  <si>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</si>
  <si>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</si>
  <si>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</si>
  <si>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</si>
  <si>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</si>
  <si>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</si>
  <si>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</si>
  <si>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</si>
  <si>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</si>
  <si>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</si>
  <si>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</si>
  <si>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</si>
  <si>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</si>
  <si>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</si>
  <si>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</si>
  <si>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</si>
  <si>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</si>
  <si>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</si>
  <si>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</si>
  <si>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</si>
  <si>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</si>
  <si>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</si>
  <si>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</si>
  <si>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</si>
  <si>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</si>
  <si>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</si>
  <si>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</si>
  <si>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</si>
  <si>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</si>
  <si>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</si>
  <si>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</si>
  <si>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</si>
  <si>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</si>
  <si>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</si>
  <si>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</si>
  <si>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</si>
  <si>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</si>
  <si>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</si>
  <si>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</si>
  <si>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</si>
  <si>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</si>
  <si>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</si>
  <si>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</si>
  <si>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</si>
  <si>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</si>
  <si>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</si>
  <si>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</si>
  <si>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</si>
  <si>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</si>
  <si>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</si>
  <si>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</si>
  <si>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</si>
  <si>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</si>
  <si>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</si>
  <si>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</si>
  <si>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</si>
  <si>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</si>
  <si>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</si>
  <si>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</si>
  <si>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</si>
  <si>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</si>
  <si>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</si>
  <si>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</si>
  <si>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</si>
  <si>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</si>
  <si>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</si>
  <si>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</si>
  <si>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</si>
  <si>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</si>
  <si>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</si>
  <si>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</si>
  <si>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</si>
  <si>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</si>
  <si>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</si>
  <si>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</si>
  <si>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</si>
  <si>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</si>
  <si>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</si>
  <si>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</si>
  <si>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</si>
  <si>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</si>
  <si>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</si>
  <si>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</si>
  <si>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</si>
  <si>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</si>
  <si>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</si>
  <si>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</si>
  <si>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</si>
  <si>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</si>
  <si>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</si>
  <si>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</si>
  <si>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</si>
  <si>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</si>
  <si>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</si>
  <si>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</si>
  <si>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</si>
  <si>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</si>
  <si>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</si>
  <si>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</si>
  <si>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</si>
  <si>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</si>
  <si>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</si>
  <si>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</si>
  <si>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</si>
  <si>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</si>
  <si>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</si>
  <si>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</si>
  <si>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</si>
  <si>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</si>
  <si>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</si>
  <si>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</si>
  <si>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</si>
  <si>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</si>
  <si>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</si>
  <si>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</si>
  <si>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</si>
  <si>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</si>
  <si>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</si>
  <si>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</si>
  <si>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</si>
  <si>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</si>
  <si>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</si>
  <si>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</si>
  <si>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</si>
  <si>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</si>
  <si>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</si>
  <si>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</si>
  <si>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</si>
  <si>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</si>
  <si>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</si>
  <si>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</si>
  <si>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</si>
  <si>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</si>
  <si>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</si>
  <si>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</si>
  <si>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</si>
  <si>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</si>
  <si>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</si>
  <si>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</si>
  <si>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</si>
  <si>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</si>
  <si>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</si>
  <si>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</si>
  <si>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</si>
  <si>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</si>
  <si>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</si>
  <si>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</si>
  <si>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</si>
  <si>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</si>
  <si>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</si>
  <si>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</si>
  <si>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</si>
  <si>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</si>
  <si>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</si>
  <si>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</si>
  <si>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</si>
  <si>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</si>
  <si>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</si>
  <si>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</si>
  <si>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</si>
  <si>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</si>
  <si>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</si>
  <si>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</si>
  <si>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</si>
  <si>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</si>
  <si>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</si>
  <si>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</si>
  <si>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</si>
  <si>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</si>
  <si>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</si>
  <si>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</si>
  <si>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</si>
  <si>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</si>
  <si>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</si>
  <si>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</si>
  <si>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</si>
  <si>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</si>
  <si>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</si>
  <si>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</si>
  <si>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</si>
  <si>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</si>
  <si>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</si>
  <si>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</si>
  <si>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</si>
  <si>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</si>
  <si>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</si>
  <si>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</si>
  <si>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</si>
  <si>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</si>
  <si>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</si>
  <si>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</si>
  <si>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</si>
  <si>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</si>
  <si>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</si>
  <si>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</si>
  <si>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</si>
  <si>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</si>
  <si>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</si>
  <si>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</si>
  <si>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</si>
  <si>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</si>
  <si>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</si>
  <si>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</si>
  <si>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</si>
  <si>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</si>
  <si>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</si>
  <si>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</si>
  <si>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</si>
  <si>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</si>
  <si>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</si>
  <si>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</si>
  <si>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</si>
  <si>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</si>
  <si>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</si>
  <si>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</si>
  <si>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</si>
  <si>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</si>
  <si>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</si>
  <si>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</si>
  <si>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</si>
  <si>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</si>
  <si>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</si>
  <si>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</si>
  <si>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</si>
  <si>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</si>
  <si>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</si>
  <si>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</si>
  <si>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</si>
  <si>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</si>
  <si>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</si>
  <si>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</si>
  <si>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</si>
  <si>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</si>
  <si>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</si>
  <si>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</si>
  <si>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</si>
  <si>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</si>
  <si>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</si>
  <si>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</si>
  <si>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</si>
  <si>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</si>
  <si>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</si>
  <si>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</si>
  <si>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</si>
  <si>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</si>
  <si>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</si>
  <si>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</si>
  <si>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</si>
  <si>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</si>
  <si>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</si>
  <si>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</si>
  <si>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</si>
  <si>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</si>
  <si>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</si>
  <si>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</si>
  <si>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</si>
  <si>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</si>
  <si>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</si>
  <si>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</si>
  <si>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</si>
  <si>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</si>
  <si>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</si>
  <si>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</si>
  <si>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</si>
  <si>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</si>
  <si>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</si>
  <si>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</si>
  <si>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</si>
  <si>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</si>
  <si>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</si>
  <si>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</si>
  <si>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</si>
  <si>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</si>
  <si>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</si>
  <si>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</si>
  <si>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</si>
  <si>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</si>
  <si>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</si>
  <si>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</si>
  <si>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</si>
  <si>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</si>
  <si>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</si>
  <si>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</si>
  <si>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</si>
  <si>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</si>
  <si>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</si>
  <si>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</si>
  <si>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</si>
  <si>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</si>
  <si>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</si>
  <si>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</si>
  <si>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</si>
  <si>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</si>
  <si>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</si>
  <si>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</si>
  <si>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</si>
  <si>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</si>
  <si>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</si>
  <si>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</si>
  <si>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</si>
  <si>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</si>
  <si>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</si>
  <si>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</si>
  <si>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</si>
  <si>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</si>
  <si>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</si>
  <si>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</si>
  <si>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</si>
  <si>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</si>
  <si>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</si>
  <si>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</si>
  <si>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</si>
  <si>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</si>
  <si>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</si>
  <si>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</si>
  <si>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</si>
  <si>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</si>
  <si>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</si>
  <si>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</si>
  <si>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</si>
  <si>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</si>
  <si>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</si>
  <si>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</si>
  <si>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</si>
  <si>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</si>
  <si>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</si>
  <si>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</si>
  <si>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</si>
  <si>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</si>
  <si>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</si>
  <si>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</si>
  <si>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</si>
  <si>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</si>
  <si>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</si>
  <si>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</si>
  <si>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</si>
  <si>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</si>
  <si>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</si>
  <si>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</si>
  <si>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</si>
  <si>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</si>
  <si>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</si>
  <si>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</si>
  <si>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</si>
  <si>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</si>
  <si>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</si>
  <si>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</si>
  <si>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</si>
  <si>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</si>
  <si>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</si>
  <si>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</si>
  <si>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</si>
  <si>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</si>
  <si>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</si>
  <si>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</si>
  <si>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</si>
  <si>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</si>
  <si>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</si>
  <si>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</si>
  <si>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</si>
  <si>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</si>
  <si>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</si>
  <si>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</si>
  <si>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</si>
  <si>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</si>
  <si>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</si>
  <si>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</si>
  <si>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</si>
  <si>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</si>
  <si>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</si>
  <si>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</si>
  <si>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</si>
  <si>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</si>
  <si>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</si>
  <si>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</si>
  <si>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</si>
  <si>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</si>
  <si>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</si>
  <si>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</si>
  <si>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</si>
  <si>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</si>
  <si>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</si>
  <si>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</si>
  <si>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</si>
  <si>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</si>
  <si>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</si>
  <si>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</si>
  <si>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</si>
  <si>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</si>
  <si>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</si>
  <si>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</si>
  <si>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</si>
  <si>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</si>
  <si>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</si>
  <si>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</si>
  <si>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</si>
  <si>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</si>
  <si>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</si>
  <si>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</si>
  <si>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</si>
  <si>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</si>
  <si>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</si>
  <si>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</si>
  <si>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</si>
  <si>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</si>
  <si>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</si>
  <si>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</si>
  <si>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</si>
  <si>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</si>
  <si>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</si>
  <si>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</si>
  <si>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</si>
  <si>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</si>
  <si>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</si>
  <si>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</si>
  <si>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</si>
  <si>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</si>
  <si>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</si>
  <si>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</si>
  <si>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</si>
  <si>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</si>
  <si>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</si>
  <si>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</si>
  <si>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</si>
  <si>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</si>
  <si>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</si>
  <si>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</si>
  <si>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</si>
  <si>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</si>
  <si>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</si>
  <si>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</si>
  <si>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</si>
  <si>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</si>
  <si>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</si>
  <si>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</si>
  <si>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</si>
  <si>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</si>
  <si>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</si>
  <si>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</si>
  <si>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</si>
  <si>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</si>
  <si>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</si>
  <si>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</si>
  <si>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</si>
  <si>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</si>
  <si>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</si>
  <si>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</si>
  <si>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</si>
  <si>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</si>
  <si>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</si>
  <si>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</si>
  <si>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</si>
  <si>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</si>
  <si>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</si>
  <si>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</si>
  <si>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</si>
  <si>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</si>
  <si>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</si>
  <si>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</si>
  <si>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</si>
  <si>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</si>
  <si>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</si>
  <si>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</si>
  <si>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</si>
  <si>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</si>
  <si>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</si>
  <si>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</si>
  <si>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</si>
  <si>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</si>
  <si>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</si>
  <si>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</si>
  <si>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</si>
  <si>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</si>
  <si>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</si>
  <si>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</si>
  <si>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</si>
  <si>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</si>
  <si>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</si>
  <si>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</si>
  <si>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</si>
  <si>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</si>
  <si>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</si>
  <si>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</si>
  <si>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</si>
  <si>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</si>
  <si>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</si>
  <si>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</si>
  <si>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</si>
  <si>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</si>
  <si>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</si>
  <si>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</si>
  <si>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</si>
  <si>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</si>
  <si>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</si>
  <si>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</si>
  <si>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</si>
  <si>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</si>
  <si>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</si>
  <si>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</si>
  <si>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</si>
  <si>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</si>
  <si>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</si>
  <si>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</si>
  <si>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</si>
  <si>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</si>
  <si>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</si>
  <si>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</si>
  <si>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</si>
  <si>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</si>
  <si>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</si>
  <si>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</si>
  <si>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</si>
  <si>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</si>
  <si>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</si>
  <si>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</si>
  <si>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</si>
  <si>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</si>
  <si>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</si>
  <si>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</si>
  <si>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</si>
  <si>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</si>
  <si>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</si>
  <si>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</si>
  <si>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</si>
  <si>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</si>
  <si>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</si>
  <si>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</si>
  <si>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</si>
  <si>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</si>
  <si>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</si>
  <si>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</si>
  <si>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</si>
  <si>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</si>
  <si>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</si>
  <si>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</si>
  <si>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</si>
  <si>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</si>
  <si>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</si>
  <si>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</si>
  <si>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</si>
  <si>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</si>
  <si>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</si>
  <si>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</si>
  <si>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</si>
  <si>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</si>
  <si>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</si>
  <si>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</si>
  <si>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</si>
  <si>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</si>
  <si>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</si>
  <si>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</si>
  <si>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</si>
  <si>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</si>
  <si>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</si>
  <si>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</si>
  <si>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</si>
  <si>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</si>
  <si>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</si>
  <si>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</si>
  <si>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</si>
  <si>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</si>
  <si>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</si>
  <si>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</si>
  <si>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</si>
  <si>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</si>
  <si>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</si>
  <si>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</si>
  <si>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</si>
  <si>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</si>
  <si>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</si>
  <si>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</si>
  <si>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</si>
  <si>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</si>
  <si>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</si>
  <si>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</si>
  <si>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</si>
  <si>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</si>
  <si>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</si>
  <si>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</si>
  <si>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</si>
  <si>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</si>
  <si>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</si>
  <si>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</si>
  <si>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</si>
  <si>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</si>
  <si>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</si>
  <si>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</si>
  <si>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</si>
  <si>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</si>
  <si>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</si>
  <si>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</si>
  <si>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</si>
  <si>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</si>
  <si>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</si>
  <si>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</si>
  <si>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</si>
  <si>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</si>
  <si>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</si>
  <si>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</si>
  <si>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</si>
  <si>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</si>
  <si>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</si>
  <si>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</si>
  <si>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</si>
  <si>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</si>
  <si>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</si>
  <si>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</si>
  <si>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</si>
  <si>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</si>
  <si>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</si>
  <si>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</si>
  <si>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</si>
  <si>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</si>
  <si>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</si>
  <si>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</si>
  <si>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</si>
  <si>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</si>
  <si>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</si>
  <si>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</si>
  <si>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</si>
  <si>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</si>
  <si>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</si>
  <si>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</si>
  <si>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</si>
  <si>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</si>
  <si>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</si>
  <si>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</si>
  <si>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</si>
  <si>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</si>
  <si>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</si>
  <si>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</si>
  <si>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</si>
  <si>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</si>
  <si>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</si>
  <si>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</si>
  <si>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</si>
  <si>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</si>
  <si>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</si>
  <si>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</si>
  <si>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</si>
  <si>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</si>
  <si>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</si>
  <si>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</si>
  <si>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</si>
  <si>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</si>
  <si>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</si>
  <si>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</si>
  <si>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</si>
  <si>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</si>
  <si>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</si>
  <si>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</si>
  <si>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</si>
  <si>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</si>
  <si>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</si>
  <si>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</si>
  <si>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</si>
  <si>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</si>
  <si>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</si>
  <si>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</si>
  <si>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</si>
  <si>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</si>
  <si>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</si>
  <si>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</si>
  <si>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</si>
  <si>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</si>
  <si>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</si>
  <si>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</si>
  <si>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</si>
  <si>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</si>
  <si>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</si>
  <si>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</si>
  <si>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</si>
  <si>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</si>
  <si>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</si>
  <si>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</si>
  <si>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</si>
  <si>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</si>
  <si>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</si>
  <si>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</si>
  <si>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</si>
  <si>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</si>
  <si>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</si>
  <si>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</si>
  <si>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</si>
  <si>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</si>
  <si>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</si>
  <si>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</si>
  <si>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</si>
  <si>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</si>
  <si>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</si>
  <si>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</si>
  <si>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</si>
  <si>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</si>
  <si>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</si>
  <si>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</si>
  <si>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</si>
  <si>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</si>
  <si>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</si>
  <si>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</si>
  <si>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</si>
  <si>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</si>
  <si>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</si>
  <si>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</si>
  <si>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</si>
  <si>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</si>
  <si>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</si>
  <si>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</si>
  <si>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</si>
  <si>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</si>
  <si>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</si>
  <si>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</si>
  <si>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</si>
  <si>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</si>
  <si>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</si>
  <si>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</si>
  <si>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</si>
  <si>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</si>
  <si>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</si>
  <si>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</si>
  <si>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</si>
  <si>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</si>
  <si>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</si>
  <si>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</si>
  <si>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</si>
  <si>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</si>
  <si>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</si>
  <si>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</si>
  <si>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</si>
  <si>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</si>
  <si>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</si>
  <si>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</si>
  <si>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</si>
  <si>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</si>
  <si>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</si>
  <si>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</si>
  <si>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</si>
  <si>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</si>
  <si>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</si>
  <si>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</si>
  <si>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</si>
  <si>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</si>
  <si>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</si>
  <si>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</si>
  <si>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</si>
  <si>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</si>
  <si>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</si>
  <si>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</si>
  <si>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</si>
  <si>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</si>
  <si>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</si>
  <si>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</si>
  <si>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</si>
  <si>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</si>
  <si>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</si>
  <si>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</si>
  <si>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</si>
  <si>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</si>
  <si>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</si>
  <si>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</si>
  <si>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</si>
  <si>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</si>
  <si>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</si>
  <si>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</si>
  <si>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</si>
  <si>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</si>
  <si>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</si>
  <si>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</si>
  <si>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</si>
  <si>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</si>
  <si>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</si>
  <si>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</si>
  <si>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</si>
  <si>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</si>
  <si>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</si>
  <si>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</si>
  <si>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</si>
  <si>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</si>
  <si>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</si>
  <si>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</si>
  <si>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</si>
  <si>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</si>
  <si>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</si>
  <si>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</si>
  <si>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</si>
  <si>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</si>
  <si>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</si>
  <si>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</si>
  <si>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</si>
  <si>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</si>
  <si>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</si>
  <si>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</si>
  <si>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</si>
  <si>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</si>
  <si>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</si>
  <si>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</si>
  <si>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</si>
  <si>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</si>
  <si>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</si>
  <si>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</si>
  <si>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</si>
  <si>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</si>
  <si>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</si>
  <si>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</si>
  <si>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</si>
  <si>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</si>
  <si>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</si>
  <si>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</si>
  <si>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</si>
  <si>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</si>
  <si>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</si>
  <si>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</si>
  <si>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</si>
  <si>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</si>
  <si>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</si>
  <si>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</si>
  <si>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</si>
  <si>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</si>
  <si>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</si>
  <si>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</si>
  <si>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</si>
  <si>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</si>
  <si>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</si>
  <si>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</si>
  <si>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</si>
  <si>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</si>
  <si>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</si>
  <si>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</si>
  <si>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</si>
  <si>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</si>
  <si>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</si>
  <si>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</si>
  <si>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</si>
  <si>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</si>
  <si>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</si>
  <si>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</si>
  <si>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</si>
  <si>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</si>
  <si>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</si>
  <si>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</si>
  <si>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</si>
  <si>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</si>
  <si>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</si>
  <si>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</si>
  <si>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</si>
  <si>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</si>
  <si>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</si>
  <si>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</si>
  <si>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</si>
  <si>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</si>
  <si>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</si>
  <si>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</si>
  <si>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</si>
  <si>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</si>
  <si>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</si>
  <si>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</si>
  <si>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</si>
  <si>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</si>
  <si>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</si>
  <si>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</si>
  <si>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</si>
  <si>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</si>
  <si>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</si>
  <si>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</si>
  <si>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</si>
  <si>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</si>
  <si>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</si>
  <si>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</si>
  <si>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</si>
  <si>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</si>
  <si>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</si>
  <si>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</si>
  <si>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</si>
  <si>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</si>
  <si>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</si>
  <si>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</si>
  <si>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</si>
  <si>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</si>
  <si>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</si>
  <si>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</si>
  <si>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</si>
  <si>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</si>
  <si>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</si>
  <si>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</si>
  <si>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</si>
  <si>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</si>
  <si>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</si>
  <si>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</si>
  <si>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</si>
  <si>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</si>
  <si>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</si>
  <si>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</si>
  <si>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</si>
  <si>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</si>
  <si>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</si>
  <si>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</si>
  <si>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</si>
  <si>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</si>
  <si>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</si>
  <si>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</si>
  <si>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</si>
  <si>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</si>
  <si>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</si>
  <si>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</si>
  <si>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</si>
  <si>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</si>
  <si>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</si>
  <si>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</si>
  <si>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</si>
  <si>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</si>
  <si>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</si>
  <si>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</si>
  <si>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</si>
  <si>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</si>
  <si>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</si>
  <si>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</si>
  <si>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</si>
  <si>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</si>
  <si>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</si>
  <si>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</si>
  <si>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</si>
  <si>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</si>
  <si>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</si>
  <si>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</si>
  <si>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</si>
  <si>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</si>
  <si>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</si>
  <si>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</si>
  <si>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</si>
  <si>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</si>
  <si>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</si>
  <si>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</si>
  <si>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</si>
  <si>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</si>
  <si>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</si>
  <si>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</si>
  <si>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</si>
  <si>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</si>
  <si>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</si>
  <si>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</si>
  <si>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</si>
  <si>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</si>
  <si>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</si>
  <si>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</si>
  <si>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</si>
  <si>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</si>
  <si>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</si>
  <si>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</si>
  <si>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</si>
  <si>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</si>
  <si>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</si>
  <si>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</si>
  <si>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</si>
  <si>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</si>
  <si>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</si>
  <si>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</si>
  <si>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</si>
  <si>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</si>
  <si>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</si>
  <si>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</si>
  <si>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</si>
  <si>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</si>
  <si>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</si>
  <si>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</si>
  <si>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</si>
  <si>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</si>
  <si>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</si>
  <si>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</si>
  <si>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</si>
  <si>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</si>
  <si>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</si>
  <si>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</si>
  <si>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</si>
  <si>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</si>
  <si>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</si>
  <si>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</si>
  <si>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</si>
  <si>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</si>
  <si>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</si>
  <si>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</si>
  <si>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</si>
  <si>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</si>
  <si>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</si>
  <si>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</si>
  <si>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</si>
  <si>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</si>
  <si>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</si>
  <si>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</si>
  <si>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</si>
  <si>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</si>
  <si>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</si>
  <si>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</si>
  <si>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</si>
  <si>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</si>
  <si>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</si>
  <si>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</si>
  <si>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</si>
  <si>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</si>
  <si>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</si>
  <si>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</si>
  <si>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</si>
  <si>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</si>
  <si>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</si>
  <si>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</si>
  <si>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</si>
  <si>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</si>
  <si>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</si>
  <si>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</si>
  <si>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</si>
  <si>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</si>
  <si>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</si>
  <si>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</si>
  <si>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</si>
  <si>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</si>
  <si>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</si>
  <si>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</si>
  <si>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</si>
  <si>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</si>
  <si>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</si>
  <si>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</si>
  <si>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</si>
  <si>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</si>
  <si>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</si>
  <si>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</si>
  <si>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</si>
  <si>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</si>
  <si>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</si>
  <si>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</si>
  <si>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</si>
  <si>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</si>
  <si>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</si>
  <si>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</si>
  <si>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</si>
  <si>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</si>
  <si>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</si>
  <si>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</si>
  <si>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</si>
  <si>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</si>
  <si>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</si>
  <si>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</si>
  <si>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</si>
  <si>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</si>
  <si>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</si>
  <si>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</si>
  <si>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</si>
  <si>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</si>
  <si>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</si>
  <si>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</si>
  <si>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</si>
  <si>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</si>
  <si>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</si>
  <si>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</si>
  <si>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</si>
  <si>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</si>
  <si>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</si>
  <si>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</si>
  <si>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</si>
  <si>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</si>
  <si>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</si>
  <si>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</si>
  <si>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</si>
  <si>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</si>
  <si>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</si>
  <si>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</si>
  <si>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</si>
  <si>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</si>
  <si>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</si>
  <si>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</si>
  <si>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</si>
  <si>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</si>
  <si>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</si>
  <si>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</si>
  <si>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</si>
  <si>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</si>
  <si>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</si>
  <si>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</si>
  <si>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</si>
  <si>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</si>
  <si>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</si>
  <si>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</si>
  <si>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</si>
  <si>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</si>
  <si>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</si>
  <si>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</si>
  <si>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</si>
  <si>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</si>
  <si>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</si>
  <si>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</si>
  <si>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</si>
  <si>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</si>
  <si>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</si>
  <si>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</si>
  <si>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</si>
  <si>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</si>
  <si>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</si>
  <si>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</si>
  <si>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</si>
  <si>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</si>
  <si>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</si>
  <si>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</si>
  <si>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</si>
  <si>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</si>
  <si>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</si>
  <si>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</si>
  <si>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</si>
  <si>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</si>
  <si>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</si>
  <si>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</si>
  <si>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</si>
  <si>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</si>
  <si>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</si>
  <si>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</si>
  <si>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</si>
  <si>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</si>
  <si>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</si>
  <si>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</si>
  <si>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</si>
  <si>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</si>
  <si>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</si>
  <si>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</si>
  <si>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</si>
  <si>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</si>
  <si>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</si>
  <si>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</si>
  <si>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</si>
  <si>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</si>
  <si>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</si>
  <si>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</si>
  <si>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</si>
  <si>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</si>
  <si>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</si>
  <si>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</si>
  <si>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</si>
  <si>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</si>
  <si>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</si>
  <si>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</si>
  <si>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</si>
  <si>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</si>
  <si>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</si>
  <si>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</si>
  <si>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</si>
  <si>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</si>
  <si>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</si>
  <si>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</si>
  <si>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</si>
  <si>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</si>
  <si>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</si>
  <si>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</si>
  <si>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</si>
  <si>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</si>
  <si>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</si>
  <si>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</si>
  <si>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</si>
  <si>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</si>
  <si>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</si>
  <si>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</si>
  <si>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</si>
  <si>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</si>
  <si>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</si>
  <si>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</si>
  <si>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</si>
  <si>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</si>
  <si>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</si>
  <si>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</si>
  <si>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</si>
  <si>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</si>
  <si>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</si>
  <si>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</si>
  <si>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</si>
  <si>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</si>
  <si>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</si>
  <si>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</si>
  <si>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</si>
  <si>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</si>
  <si>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</si>
  <si>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</si>
  <si>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</si>
  <si>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</si>
  <si>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</si>
  <si>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</si>
  <si>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</si>
  <si>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</si>
  <si>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</si>
  <si>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</si>
  <si>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</si>
  <si>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</si>
  <si>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</si>
  <si>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</si>
  <si>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</si>
  <si>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</si>
  <si>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</si>
  <si>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</si>
  <si>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</si>
  <si>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</si>
  <si>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</si>
  <si>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</si>
  <si>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</si>
  <si>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</si>
  <si>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</si>
  <si>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</si>
  <si>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</si>
  <si>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</si>
  <si>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</si>
  <si>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</si>
  <si>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</si>
  <si>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</si>
  <si>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</si>
  <si>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</si>
  <si>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</si>
  <si>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</si>
  <si>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</si>
  <si>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</si>
  <si>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</si>
  <si>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</si>
  <si>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</si>
  <si>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</si>
  <si>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</si>
  <si>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</si>
  <si>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</si>
  <si>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</si>
  <si>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</si>
  <si>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</si>
  <si>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</si>
  <si>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</si>
  <si>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</si>
  <si>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</si>
  <si>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</si>
  <si>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</si>
  <si>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</si>
  <si>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</si>
  <si>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</si>
  <si>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</si>
  <si>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</si>
  <si>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</si>
  <si>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</si>
  <si>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</si>
  <si>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</si>
  <si>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</si>
  <si>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</si>
  <si>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</si>
  <si>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</si>
  <si>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</si>
  <si>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</si>
  <si>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</si>
  <si>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</si>
  <si>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</si>
  <si>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</si>
  <si>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</si>
  <si>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</si>
  <si>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</si>
  <si>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</si>
  <si>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</si>
  <si>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</si>
  <si>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</si>
  <si>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</si>
  <si>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</si>
  <si>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</si>
  <si>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</si>
  <si>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</si>
  <si>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</si>
  <si>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</si>
  <si>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</si>
  <si>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</si>
  <si>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</si>
  <si>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</si>
  <si>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</si>
  <si>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</si>
  <si>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</si>
  <si>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</si>
  <si>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</si>
  <si>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</si>
  <si>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</si>
  <si>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</si>
  <si>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</si>
  <si>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</si>
  <si>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</si>
  <si>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</si>
  <si>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</si>
  <si>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</si>
  <si>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</si>
  <si>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</si>
  <si>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</si>
  <si>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</si>
  <si>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</si>
  <si>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</si>
  <si>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</si>
  <si>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</si>
  <si>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</si>
  <si>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</si>
  <si>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</si>
  <si>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</si>
  <si>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</si>
  <si>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</si>
  <si>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</si>
  <si>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</si>
  <si>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</si>
  <si>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</si>
  <si>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</si>
  <si>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</si>
  <si>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</si>
  <si>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</si>
  <si>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</si>
  <si>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</si>
  <si>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</si>
  <si>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</si>
  <si>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</si>
  <si>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</si>
  <si>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</si>
  <si>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</si>
  <si>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</si>
  <si>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</si>
  <si>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</si>
  <si>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</si>
  <si>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</si>
  <si>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</si>
  <si>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</si>
  <si>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</si>
  <si>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</si>
  <si>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</si>
  <si>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</si>
  <si>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</si>
  <si>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</si>
  <si>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</si>
  <si>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</si>
  <si>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</si>
  <si>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</si>
  <si>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</si>
  <si>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</si>
  <si>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</si>
  <si>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</si>
  <si>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</si>
  <si>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</si>
  <si>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</si>
  <si>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</si>
  <si>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</si>
  <si>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</si>
  <si>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</si>
  <si>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</si>
  <si>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</si>
  <si>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</si>
  <si>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</si>
  <si>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</si>
  <si>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</si>
  <si>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</si>
  <si>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</si>
  <si>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</si>
  <si>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</si>
  <si>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</si>
  <si>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</si>
  <si>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</si>
  <si>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</si>
  <si>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</si>
  <si>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</si>
  <si>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</si>
  <si>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</si>
  <si>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</si>
  <si>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</si>
  <si>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</si>
  <si>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</si>
  <si>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</si>
  <si>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</si>
  <si>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</si>
  <si>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</si>
  <si>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</si>
  <si>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</si>
  <si>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</si>
  <si>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</si>
  <si>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</si>
  <si>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</si>
  <si>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</si>
  <si>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</si>
  <si>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</si>
  <si>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</si>
  <si>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</si>
  <si>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</si>
  <si>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</si>
  <si>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</si>
  <si>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</si>
  <si>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</si>
  <si>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</si>
  <si>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</si>
  <si>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</si>
  <si>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</si>
  <si>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</si>
  <si>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</si>
  <si>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</si>
  <si>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</si>
  <si>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</si>
  <si>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</si>
  <si>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</si>
  <si>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</si>
  <si>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</si>
  <si>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</si>
  <si>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</si>
  <si>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</si>
  <si>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</si>
  <si>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</si>
  <si>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</si>
  <si>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</si>
  <si>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</si>
  <si>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</si>
  <si>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</si>
  <si>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</si>
  <si>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</si>
  <si>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</si>
  <si>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</si>
  <si>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</si>
  <si>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</si>
  <si>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</si>
  <si>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</si>
  <si>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</si>
  <si>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</si>
  <si>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</si>
  <si>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</si>
  <si>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</si>
  <si>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</si>
  <si>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</si>
  <si>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</si>
  <si>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</si>
  <si>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</si>
  <si>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</si>
  <si>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</si>
  <si>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</si>
  <si>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</si>
  <si>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</si>
  <si>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</si>
  <si>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</si>
  <si>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</si>
  <si>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</si>
  <si>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</si>
  <si>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</si>
  <si>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</si>
  <si>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</si>
  <si>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</si>
  <si>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</si>
  <si>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</si>
  <si>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</si>
  <si>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</si>
  <si>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</si>
  <si>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</si>
  <si>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</si>
  <si>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</si>
  <si>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</si>
  <si>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</si>
  <si>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</si>
  <si>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</si>
  <si>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</si>
  <si>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</si>
  <si>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</si>
  <si>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</si>
  <si>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</si>
  <si>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</si>
  <si>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</si>
  <si>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</si>
  <si>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</si>
  <si>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</si>
  <si>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</si>
  <si>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</si>
  <si>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</si>
  <si>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</si>
  <si>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</si>
  <si>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</si>
  <si>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</si>
  <si>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</si>
  <si>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</si>
  <si>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</si>
  <si>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</si>
  <si>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</si>
  <si>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</si>
  <si>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</si>
  <si>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</si>
  <si>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</si>
  <si>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</si>
  <si>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</si>
  <si>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</si>
  <si>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</si>
  <si>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</si>
  <si>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</si>
  <si>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</si>
  <si>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</si>
  <si>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</si>
  <si>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</si>
  <si>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</si>
  <si>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</si>
  <si>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</si>
  <si>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</si>
  <si>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</si>
  <si>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</si>
  <si>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</si>
  <si>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</si>
  <si>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</si>
  <si>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</si>
  <si>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</si>
  <si>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</si>
  <si>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</si>
  <si>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</si>
  <si>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</si>
  <si>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</si>
  <si>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</si>
  <si>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</si>
  <si>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</si>
  <si>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</si>
  <si>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</si>
  <si>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</si>
  <si>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</si>
  <si>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</si>
  <si>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</si>
  <si>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</si>
  <si>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</si>
  <si>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</si>
  <si>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</si>
  <si>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</si>
  <si>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</si>
  <si>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</si>
  <si>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</si>
  <si>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</si>
  <si>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</si>
  <si>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</si>
  <si>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</si>
  <si>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</si>
  <si>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</si>
  <si>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</si>
  <si>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</si>
  <si>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</si>
  <si>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</si>
  <si>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</si>
  <si>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</si>
  <si>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</si>
  <si>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</si>
  <si>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</si>
  <si>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</si>
  <si>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</si>
  <si>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</si>
  <si>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</si>
  <si>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</si>
  <si>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</si>
  <si>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</si>
  <si>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</si>
  <si>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</si>
  <si>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</si>
  <si>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</si>
  <si>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</si>
  <si>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</si>
  <si>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</si>
  <si>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</si>
  <si>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</si>
  <si>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</si>
  <si>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</si>
  <si>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</si>
  <si>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</si>
  <si>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</si>
  <si>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</si>
  <si>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</si>
  <si>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</si>
  <si>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</si>
  <si>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</si>
  <si>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</si>
  <si>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</si>
  <si>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</si>
  <si>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</si>
  <si>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</si>
  <si>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</si>
  <si>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</si>
  <si>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</si>
  <si>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</si>
  <si>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</si>
  <si>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</si>
  <si>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</si>
  <si>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</si>
  <si>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</si>
  <si>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</si>
  <si>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</si>
  <si>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</si>
  <si>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</si>
  <si>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</si>
  <si>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</si>
  <si>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</si>
  <si>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</si>
  <si>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</si>
  <si>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</si>
  <si>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</si>
  <si>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</si>
  <si>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</si>
  <si>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</si>
  <si>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</si>
  <si>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</si>
  <si>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</si>
  <si>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</si>
  <si>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</si>
  <si>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</si>
  <si>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</si>
  <si>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</si>
  <si>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</si>
  <si>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</si>
  <si>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</si>
  <si>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</si>
  <si>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</si>
  <si>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</si>
  <si>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</si>
  <si>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</si>
  <si>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</si>
  <si>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</si>
  <si>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</si>
  <si>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</si>
  <si>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</si>
  <si>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</si>
  <si>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</si>
  <si>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</si>
  <si>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</si>
  <si>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</si>
  <si>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</si>
  <si>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</si>
  <si>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</si>
  <si>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</si>
  <si>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</si>
  <si>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</si>
  <si>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</si>
  <si>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</si>
  <si>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</si>
  <si>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</si>
  <si>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</si>
  <si>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</si>
  <si>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</si>
  <si>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</si>
  <si>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</si>
  <si>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</si>
  <si>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</si>
  <si>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</si>
  <si>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</si>
  <si>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</si>
  <si>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</si>
  <si>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</si>
  <si>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</si>
  <si>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</si>
  <si>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</si>
  <si>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</si>
  <si>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</si>
  <si>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</si>
  <si>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</si>
  <si>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</si>
  <si>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</si>
  <si>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</si>
  <si>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</si>
  <si>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</si>
  <si>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</si>
  <si>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</si>
  <si>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</si>
  <si>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</si>
  <si>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</si>
  <si>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</si>
  <si>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</si>
  <si>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</si>
  <si>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</si>
  <si>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</si>
  <si>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</si>
  <si>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</si>
  <si>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</si>
  <si>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</si>
  <si>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</si>
  <si>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</si>
  <si>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</si>
  <si>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</si>
  <si>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</si>
  <si>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</si>
  <si>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</si>
  <si>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</si>
  <si>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</si>
  <si>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</si>
  <si>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</si>
  <si>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</si>
  <si>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</si>
  <si>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</si>
  <si>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</si>
  <si>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</si>
  <si>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</si>
  <si>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</si>
  <si>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</si>
  <si>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</si>
  <si>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</si>
  <si>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</si>
  <si>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</si>
  <si>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</si>
  <si>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</si>
  <si>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</si>
  <si>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</si>
  <si>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</si>
  <si>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</si>
  <si>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</si>
  <si>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</si>
  <si>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</si>
  <si>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</si>
  <si>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</si>
  <si>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</si>
  <si>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</si>
  <si>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</si>
  <si>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</si>
  <si>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</si>
  <si>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</si>
  <si>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</si>
  <si>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</si>
  <si>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</si>
  <si>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</si>
  <si>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</si>
  <si>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</si>
  <si>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</si>
  <si>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</si>
  <si>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</si>
  <si>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</si>
  <si>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</si>
  <si>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</si>
  <si>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</si>
  <si>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</si>
  <si>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</si>
  <si>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</si>
  <si>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</si>
  <si>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</si>
  <si>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</si>
  <si>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</si>
  <si>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</si>
  <si>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</si>
  <si>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</si>
  <si>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</si>
  <si>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</si>
  <si>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</si>
  <si>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</si>
  <si>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</si>
  <si>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</si>
  <si>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</si>
  <si>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</si>
  <si>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</si>
  <si>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</si>
  <si>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</si>
  <si>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</si>
  <si>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</si>
  <si>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</si>
  <si>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</si>
  <si>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</si>
  <si>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</si>
  <si>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</si>
  <si>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</si>
  <si>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</si>
  <si>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</si>
  <si>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</si>
  <si>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</si>
  <si>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</si>
  <si>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</si>
  <si>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</si>
  <si>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</si>
  <si>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</si>
  <si>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</si>
  <si>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</si>
  <si>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</si>
  <si>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</si>
  <si>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</si>
  <si>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</si>
  <si>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</si>
  <si>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</si>
  <si>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</si>
  <si>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</si>
  <si>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</si>
  <si>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</si>
  <si>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</si>
  <si>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</si>
  <si>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</si>
  <si>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</si>
  <si>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</si>
  <si>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</si>
  <si>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</si>
  <si>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</si>
  <si>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</si>
  <si>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</si>
  <si>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</si>
  <si>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</si>
  <si>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</si>
  <si>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</si>
  <si>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</si>
  <si>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</si>
  <si>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</si>
  <si>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</si>
  <si>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</si>
  <si>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</si>
  <si>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</si>
  <si>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</si>
  <si>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</si>
  <si>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</si>
  <si>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</si>
  <si>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</si>
  <si>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</si>
  <si>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</si>
  <si>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</si>
  <si>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</si>
  <si>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</si>
  <si>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</si>
  <si>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</si>
  <si>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</si>
  <si>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</si>
  <si>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</si>
  <si>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</si>
  <si>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</si>
  <si>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</si>
  <si>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</si>
  <si>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</si>
  <si>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</si>
  <si>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</si>
  <si>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</si>
  <si>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</si>
  <si>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</si>
  <si>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</si>
  <si>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</si>
  <si>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</si>
  <si>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</si>
  <si>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</si>
  <si>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</si>
  <si>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</si>
  <si>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</si>
  <si>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</si>
  <si>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</si>
  <si>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</si>
  <si>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</si>
  <si>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</si>
  <si>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</si>
  <si>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</si>
  <si>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</si>
  <si>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</si>
  <si>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</si>
  <si>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</si>
  <si>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</si>
  <si>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</si>
  <si>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</si>
  <si>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</si>
  <si>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</si>
  <si>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</si>
  <si>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</si>
  <si>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</si>
  <si>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</si>
  <si>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</si>
  <si>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</si>
  <si>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</si>
  <si>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</si>
  <si>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</si>
  <si>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</si>
  <si>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</si>
  <si>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</si>
  <si>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</si>
  <si>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</si>
  <si>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</si>
  <si>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</si>
  <si>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</si>
  <si>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</si>
  <si>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</si>
  <si>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</si>
  <si>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</si>
  <si>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</si>
  <si>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</si>
  <si>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</si>
  <si>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</si>
  <si>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</si>
  <si>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</si>
  <si>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</si>
  <si>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</si>
  <si>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</si>
  <si>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</si>
  <si>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</si>
  <si>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</si>
  <si>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</si>
  <si>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</si>
  <si>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</si>
  <si>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</si>
  <si>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</si>
  <si>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</si>
  <si>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</si>
  <si>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</si>
  <si>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</si>
  <si>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</si>
  <si>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</si>
  <si>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</si>
  <si>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</si>
  <si>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</si>
  <si>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</si>
  <si>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</si>
  <si>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</si>
  <si>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</si>
  <si>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</si>
  <si>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</si>
  <si>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</si>
  <si>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</si>
  <si>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</si>
  <si>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</si>
  <si>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</si>
  <si>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</si>
  <si>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</si>
  <si>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</si>
  <si>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</si>
  <si>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</si>
  <si>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</si>
  <si>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</si>
  <si>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</si>
  <si>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</si>
  <si>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</si>
  <si>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</si>
  <si>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</si>
  <si>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</si>
  <si>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</si>
  <si>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</si>
  <si>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</si>
  <si>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</si>
  <si>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</si>
  <si>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</si>
  <si>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</si>
  <si>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</si>
  <si>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</si>
  <si>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</si>
  <si>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</si>
  <si>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</si>
  <si>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</si>
  <si>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</si>
  <si>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</si>
  <si>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</si>
  <si>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</si>
  <si>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</si>
  <si>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</si>
  <si>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</si>
  <si>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</si>
  <si>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</si>
  <si>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</si>
  <si>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</si>
  <si>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</si>
  <si>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</si>
  <si>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</si>
  <si>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</si>
  <si>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</si>
  <si>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</si>
  <si>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</si>
  <si>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</si>
  <si>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</si>
  <si>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</si>
  <si>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</si>
  <si>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</si>
  <si>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</si>
  <si>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</si>
  <si>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</si>
  <si>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</si>
  <si>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</si>
  <si>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</si>
  <si>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</si>
  <si>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</si>
  <si>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</si>
  <si>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</si>
  <si>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</si>
  <si>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</si>
  <si>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</si>
  <si>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</si>
  <si>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</si>
  <si>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</si>
  <si>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</si>
  <si>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</si>
  <si>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</si>
  <si>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</si>
  <si>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</si>
  <si>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</si>
  <si>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</si>
  <si>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</si>
  <si>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</si>
  <si>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</si>
  <si>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</si>
  <si>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</si>
  <si>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</si>
  <si>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</si>
  <si>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</si>
  <si>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</si>
  <si>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</si>
  <si>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</si>
  <si>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</si>
  <si>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</si>
  <si>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</si>
  <si>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</si>
  <si>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</si>
  <si>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</si>
  <si>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</si>
  <si>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</si>
  <si>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</si>
  <si>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</si>
  <si>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</si>
  <si>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</si>
  <si>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</si>
  <si>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</si>
  <si>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</si>
  <si>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</si>
  <si>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</si>
  <si>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</si>
  <si>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</si>
  <si>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</si>
  <si>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</si>
  <si>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</si>
  <si>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</si>
  <si>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</si>
  <si>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</si>
  <si>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</si>
  <si>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</si>
  <si>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</si>
  <si>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</si>
  <si>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</si>
  <si>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</si>
  <si>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</si>
  <si>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</si>
  <si>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</si>
  <si>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</si>
  <si>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</si>
  <si>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</si>
  <si>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</si>
  <si>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</si>
  <si>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</si>
  <si>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</si>
  <si>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</si>
  <si>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</si>
  <si>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</si>
  <si>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</si>
  <si>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</si>
  <si>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</si>
  <si>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</si>
  <si>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</si>
  <si>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</si>
  <si>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</si>
  <si>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</si>
  <si>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</si>
  <si>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</si>
  <si>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</si>
  <si>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</si>
  <si>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</si>
  <si>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</si>
  <si>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</si>
  <si>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</si>
  <si>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</si>
  <si>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</si>
  <si>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</si>
  <si>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</si>
  <si>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</si>
  <si>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</si>
  <si>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</si>
  <si>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</si>
  <si>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</si>
  <si>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</si>
  <si>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</si>
  <si>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</si>
  <si>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</si>
  <si>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</si>
  <si>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</si>
  <si>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</si>
  <si>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</si>
  <si>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</si>
  <si>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</si>
  <si>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</si>
  <si>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</si>
  <si>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</si>
  <si>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</si>
  <si>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</si>
  <si>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</si>
  <si>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</si>
  <si>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</si>
  <si>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</si>
  <si>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</si>
  <si>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</si>
  <si>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</si>
  <si>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</si>
  <si>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</si>
  <si>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</si>
  <si>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</si>
  <si>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</si>
  <si>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</si>
  <si>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</si>
  <si>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</si>
  <si>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</si>
  <si>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</si>
  <si>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</si>
  <si>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</si>
  <si>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</si>
  <si>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</si>
  <si>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</si>
  <si>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</si>
  <si>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</si>
  <si>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</si>
  <si>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</si>
  <si>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</si>
  <si>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</si>
  <si>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</si>
  <si>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</si>
  <si>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</si>
  <si>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</si>
  <si>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</si>
  <si>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</si>
  <si>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</si>
  <si>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</si>
  <si>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</si>
  <si>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</si>
  <si>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</si>
  <si>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</si>
  <si>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</si>
  <si>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</si>
  <si>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</si>
  <si>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</si>
  <si>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</si>
  <si>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</si>
  <si>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</si>
  <si>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</si>
  <si>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</si>
  <si>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</si>
  <si>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</si>
  <si>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</si>
  <si>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</si>
  <si>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</si>
  <si>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</si>
  <si>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</si>
  <si>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</si>
  <si>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</si>
  <si>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</si>
  <si>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</si>
  <si>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</si>
  <si>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</si>
  <si>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</si>
  <si>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</si>
  <si>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</si>
  <si>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</si>
  <si>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</si>
  <si>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</si>
  <si>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</si>
  <si>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</si>
  <si>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</si>
  <si>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</si>
  <si>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</si>
  <si>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</si>
  <si>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</si>
  <si>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</si>
  <si>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</si>
  <si>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</si>
  <si>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</si>
  <si>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</si>
  <si>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</si>
  <si>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</si>
  <si>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</si>
  <si>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</si>
  <si>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</si>
  <si>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</si>
  <si>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</si>
  <si>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</si>
  <si>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</si>
  <si>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</si>
  <si>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</si>
  <si>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</si>
  <si>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</si>
  <si>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</si>
  <si>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</si>
  <si>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</si>
  <si>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</si>
  <si>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</si>
  <si>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</si>
  <si>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</si>
  <si>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</si>
  <si>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</si>
  <si>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</si>
  <si>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</si>
  <si>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</si>
  <si>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</si>
  <si>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</si>
  <si>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</si>
  <si>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</si>
  <si>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</si>
  <si>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</si>
  <si>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</si>
  <si>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</si>
  <si>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</si>
  <si>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</si>
  <si>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</si>
  <si>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</si>
  <si>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</si>
  <si>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</si>
  <si>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</si>
  <si>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</si>
  <si>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</si>
  <si>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</si>
  <si>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</si>
  <si>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</si>
  <si>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</si>
  <si>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</si>
  <si>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</si>
  <si>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</si>
  <si>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</si>
  <si>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</si>
  <si>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</si>
  <si>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</si>
  <si>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</si>
  <si>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</si>
  <si>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</si>
  <si>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</si>
  <si>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</si>
  <si>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</si>
  <si>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</si>
  <si>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</si>
  <si>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</si>
  <si>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</si>
  <si>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</si>
  <si>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</si>
  <si>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</si>
  <si>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</si>
  <si>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</si>
  <si>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</si>
  <si>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</si>
  <si>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</si>
  <si>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</si>
  <si>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</si>
  <si>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</si>
  <si>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</si>
  <si>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</si>
  <si>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</si>
  <si>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</si>
  <si>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</si>
  <si>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</si>
  <si>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</si>
  <si>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</si>
  <si>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</si>
  <si>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</si>
  <si>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</si>
  <si>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</si>
  <si>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</si>
  <si>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</si>
  <si>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</si>
  <si>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</si>
  <si>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</si>
  <si>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</si>
  <si>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</si>
  <si>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</si>
  <si>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</si>
  <si>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</si>
  <si>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</si>
  <si>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</si>
  <si>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</si>
  <si>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</si>
  <si>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</si>
  <si>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</si>
  <si>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</si>
  <si>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</si>
  <si>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</si>
  <si>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</si>
  <si>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</si>
  <si>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</si>
  <si>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</si>
  <si>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</si>
  <si>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</si>
  <si>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</si>
  <si>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</si>
  <si>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</si>
  <si>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</si>
  <si>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</si>
  <si>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</si>
  <si>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</si>
  <si>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</si>
  <si>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</si>
  <si>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</si>
  <si>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</si>
  <si>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</si>
  <si>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</si>
  <si>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</si>
  <si>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</si>
  <si>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</si>
  <si>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</si>
  <si>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</si>
  <si>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</si>
  <si>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</si>
  <si>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</si>
  <si>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</si>
  <si>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</si>
  <si>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</si>
  <si>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</si>
  <si>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</si>
  <si>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</si>
  <si>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</si>
  <si>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</si>
  <si>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</si>
  <si>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</si>
  <si>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</si>
  <si>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</si>
  <si>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</si>
  <si>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</si>
  <si>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</si>
  <si>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</si>
  <si>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</si>
  <si>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</si>
  <si>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</si>
  <si>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</si>
  <si>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</si>
  <si>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</si>
  <si>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</si>
  <si>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</si>
  <si>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</si>
  <si>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</si>
  <si>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</si>
  <si>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</si>
  <si>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</si>
  <si>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</si>
  <si>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</si>
  <si>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</si>
  <si>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</si>
  <si>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</si>
  <si>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</si>
  <si>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</si>
  <si>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</si>
  <si>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</si>
  <si>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</si>
  <si>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</si>
  <si>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</si>
  <si>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</si>
  <si>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</si>
  <si>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</si>
  <si>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</si>
  <si>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</si>
  <si>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</si>
  <si>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</si>
  <si>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</si>
  <si>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</si>
  <si>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</si>
  <si>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</si>
  <si>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</si>
  <si>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</si>
  <si>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</si>
  <si>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</si>
  <si>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</si>
  <si>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</si>
  <si>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</si>
  <si>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</si>
  <si>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</si>
  <si>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</si>
  <si>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</si>
  <si>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</si>
  <si>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</si>
  <si>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</si>
  <si>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</si>
  <si>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</si>
  <si>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</si>
  <si>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</si>
  <si>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</si>
  <si>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</si>
  <si>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</si>
  <si>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</si>
  <si>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</si>
  <si>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</si>
  <si>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</si>
  <si>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</si>
  <si>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</si>
  <si>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</si>
  <si>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</si>
  <si>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</si>
  <si>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</si>
  <si>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</si>
  <si>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</si>
  <si>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</si>
  <si>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</si>
  <si>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</si>
  <si>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</si>
  <si>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</si>
  <si>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</si>
  <si>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</si>
  <si>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</si>
  <si>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</si>
  <si>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</si>
  <si>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</si>
  <si>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</si>
  <si>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</si>
  <si>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</si>
  <si>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</si>
  <si>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</si>
  <si>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</si>
  <si>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</si>
  <si>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</si>
  <si>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</si>
  <si>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</si>
  <si>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</si>
  <si>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</si>
  <si>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</si>
  <si>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</si>
  <si>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</si>
  <si>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</si>
  <si>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</si>
  <si>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</si>
  <si>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</si>
  <si>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</si>
  <si>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</si>
  <si>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</si>
  <si>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</si>
  <si>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</si>
  <si>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</si>
  <si>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</si>
  <si>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</si>
  <si>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</si>
  <si>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</si>
  <si>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</si>
  <si>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</si>
  <si>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</si>
  <si>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</si>
  <si>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</si>
  <si>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</si>
  <si>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</si>
  <si>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</si>
  <si>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</si>
  <si>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</si>
  <si>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</si>
  <si>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</si>
  <si>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</si>
  <si>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</si>
  <si>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</si>
  <si>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</si>
  <si>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</si>
  <si>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</si>
  <si>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</si>
  <si>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</si>
  <si>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</si>
  <si>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</si>
  <si>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</si>
  <si>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</si>
  <si>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</si>
  <si>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</si>
  <si>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</si>
  <si>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</si>
  <si>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</si>
  <si>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</si>
  <si>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</si>
  <si>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</si>
  <si>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</si>
  <si>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</si>
  <si>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</si>
  <si>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</si>
  <si>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</si>
  <si>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</si>
  <si>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</si>
  <si>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</si>
  <si>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</si>
  <si>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</si>
  <si>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</si>
  <si>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</si>
  <si>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</si>
  <si>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</si>
  <si>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</si>
  <si>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</si>
  <si>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</si>
  <si>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</si>
  <si>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</si>
  <si>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</si>
  <si>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</si>
  <si>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</si>
  <si>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</si>
  <si>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</si>
  <si>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</si>
  <si>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</si>
  <si>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</si>
  <si>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</si>
  <si>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</si>
  <si>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</si>
  <si>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</si>
  <si>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</si>
  <si>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</si>
  <si>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</si>
  <si>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</si>
  <si>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</si>
  <si>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</si>
  <si>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</si>
  <si>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</si>
  <si>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</si>
  <si>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</si>
  <si>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</si>
  <si>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</si>
  <si>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</si>
  <si>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</si>
  <si>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</si>
  <si>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</si>
  <si>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</si>
  <si>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</si>
  <si>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</si>
  <si>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</si>
  <si>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</si>
  <si>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</si>
  <si>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</si>
  <si>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</si>
  <si>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</si>
  <si>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</si>
  <si>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</si>
  <si>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</si>
  <si>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</si>
  <si>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</si>
  <si>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</si>
  <si>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</si>
  <si>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</si>
  <si>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</si>
  <si>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</si>
  <si>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</si>
  <si>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</si>
  <si>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</si>
  <si>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</si>
  <si>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</si>
  <si>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</si>
  <si>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</si>
  <si>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</si>
  <si>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</si>
  <si>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</si>
  <si>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</si>
  <si>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</si>
  <si>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</si>
  <si>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</si>
  <si>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</si>
  <si>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</si>
  <si>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</si>
  <si>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</si>
  <si>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</si>
  <si>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</si>
  <si>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</si>
  <si>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</si>
  <si>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</si>
  <si>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</si>
  <si>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</si>
  <si>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</si>
  <si>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</si>
  <si>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</si>
  <si>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</si>
  <si>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</si>
  <si>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</si>
  <si>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</si>
  <si>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</si>
  <si>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</si>
  <si>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</si>
  <si>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</si>
  <si>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</si>
  <si>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</si>
  <si>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</si>
  <si>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</si>
  <si>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</si>
  <si>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</si>
  <si>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</si>
  <si>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</si>
  <si>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</si>
  <si>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</si>
  <si>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</si>
  <si>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</si>
  <si>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</si>
  <si>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</si>
  <si>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</si>
  <si>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</si>
  <si>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</si>
  <si>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</si>
  <si>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</si>
  <si>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</si>
  <si>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</si>
  <si>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</si>
  <si>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</si>
  <si>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</si>
  <si>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</si>
  <si>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</si>
  <si>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</si>
  <si>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</si>
  <si>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</si>
  <si>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</si>
  <si>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</si>
  <si>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</si>
  <si>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</si>
  <si>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</si>
  <si>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</si>
  <si>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</si>
  <si>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</si>
  <si>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</si>
  <si>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</si>
  <si>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</si>
  <si>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</si>
  <si>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</si>
  <si>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</si>
  <si>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</si>
  <si>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</si>
  <si>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</si>
  <si>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</si>
  <si>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</si>
  <si>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</si>
  <si>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</si>
  <si>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</si>
  <si>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</si>
  <si>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</si>
  <si>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</si>
  <si>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</si>
  <si>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</si>
  <si>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</si>
  <si>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</si>
  <si>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</si>
  <si>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</si>
  <si>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</si>
  <si>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</si>
  <si>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</si>
  <si>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</si>
  <si>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</si>
  <si>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</si>
  <si>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</si>
  <si>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</si>
  <si>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</si>
  <si>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</si>
  <si>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</si>
  <si>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</si>
  <si>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</si>
  <si>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</si>
  <si>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</si>
  <si>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</si>
  <si>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</si>
  <si>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</si>
  <si>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</si>
  <si>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</si>
  <si>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</si>
  <si>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</si>
  <si>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</si>
  <si>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</si>
  <si>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</si>
  <si>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</si>
  <si>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</si>
  <si>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</si>
  <si>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</si>
  <si>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</si>
  <si>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</si>
  <si>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</si>
  <si>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</si>
  <si>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</si>
  <si>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</si>
  <si>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</si>
  <si>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</si>
  <si>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</si>
  <si>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</si>
  <si>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</si>
  <si>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</si>
  <si>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</si>
  <si>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</si>
  <si>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</si>
  <si>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</si>
  <si>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</si>
  <si>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</si>
  <si>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</si>
  <si>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</si>
  <si>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</si>
  <si>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</si>
  <si>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</si>
  <si>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</si>
  <si>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</si>
  <si>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</si>
  <si>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</si>
  <si>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</si>
  <si>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</si>
  <si>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</si>
  <si>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</si>
  <si>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</si>
  <si>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</si>
  <si>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</si>
  <si>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</si>
  <si>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</si>
  <si>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</si>
  <si>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</si>
  <si>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</si>
  <si>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</si>
  <si>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</si>
  <si>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</si>
  <si>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</si>
  <si>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</si>
  <si>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</si>
  <si>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</si>
  <si>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</si>
  <si>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</si>
  <si>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</si>
  <si>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</si>
  <si>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</si>
  <si>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</si>
  <si>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</si>
  <si>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</si>
  <si>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</si>
  <si>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</si>
  <si>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</si>
  <si>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</si>
  <si>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</si>
  <si>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</si>
  <si>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</si>
  <si>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</si>
  <si>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</si>
  <si>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</si>
  <si>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</si>
  <si>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</si>
  <si>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</si>
  <si>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</si>
  <si>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</si>
  <si>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</si>
  <si>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</si>
  <si>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</si>
  <si>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</si>
  <si>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</si>
  <si>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</si>
  <si>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</si>
  <si>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</si>
  <si>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</si>
  <si>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</si>
  <si>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</si>
  <si>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</si>
  <si>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</si>
  <si>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</si>
  <si>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</si>
  <si>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</si>
  <si>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</si>
  <si>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</si>
  <si>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</si>
  <si>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</si>
  <si>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</si>
  <si>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</si>
  <si>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</si>
  <si>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</si>
  <si>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</si>
  <si>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</si>
  <si>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</si>
  <si>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</si>
  <si>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</si>
  <si>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</si>
  <si>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</si>
  <si>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</si>
  <si>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</si>
  <si>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</si>
  <si>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</si>
  <si>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</si>
  <si>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</si>
  <si>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</si>
  <si>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</si>
  <si>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</si>
  <si>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</si>
  <si>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</si>
  <si>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</si>
  <si>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</si>
  <si>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</si>
  <si>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</si>
  <si>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</si>
  <si>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</si>
  <si>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</si>
  <si>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</si>
  <si>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</si>
  <si>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</si>
  <si>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</si>
  <si>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</si>
  <si>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</si>
  <si>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</si>
  <si>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</si>
  <si>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</si>
  <si>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</si>
  <si>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</si>
  <si>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</si>
  <si>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</si>
  <si>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</si>
  <si>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</si>
  <si>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</si>
  <si>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</si>
  <si>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</si>
  <si>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</si>
  <si>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</si>
  <si>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</si>
  <si>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</si>
  <si>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</si>
  <si>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</si>
  <si>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</si>
  <si>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</si>
  <si>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</si>
  <si>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</si>
  <si>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</si>
  <si>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</si>
  <si>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</si>
  <si>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</si>
  <si>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</si>
  <si>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</si>
  <si>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</si>
  <si>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</si>
  <si>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</si>
  <si>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</si>
  <si>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</si>
  <si>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</si>
  <si>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</si>
  <si>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</si>
  <si>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</si>
  <si>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</si>
  <si>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</si>
  <si>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</si>
  <si>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</si>
  <si>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</si>
  <si>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</si>
  <si>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</si>
  <si>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</si>
  <si>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</si>
  <si>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</si>
  <si>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</si>
  <si>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</si>
  <si>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</si>
  <si>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</si>
  <si>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</si>
  <si>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</si>
  <si>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</si>
  <si>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</si>
  <si>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</si>
  <si>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</si>
  <si>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</si>
  <si>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</si>
  <si>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</si>
  <si>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</si>
  <si>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</si>
  <si>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</si>
  <si>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</si>
  <si>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</si>
  <si>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</si>
  <si>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</si>
  <si>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</si>
  <si>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</si>
  <si>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</si>
  <si>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</si>
  <si>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</si>
  <si>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</si>
  <si>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</si>
  <si>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</si>
  <si>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</si>
  <si>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</si>
  <si>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</si>
  <si>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</si>
  <si>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</si>
  <si>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</si>
  <si>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</si>
  <si>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</si>
  <si>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</si>
  <si>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</si>
  <si>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</si>
  <si>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</si>
  <si>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</si>
  <si>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</si>
  <si>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</si>
  <si>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</si>
  <si>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</si>
  <si>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</si>
  <si>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</si>
  <si>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</si>
  <si>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</si>
  <si>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</si>
  <si>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</si>
  <si>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</si>
  <si>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</si>
  <si>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</si>
  <si>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</si>
  <si>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</si>
  <si>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</si>
  <si>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</si>
  <si>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</si>
  <si>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</si>
  <si>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</si>
  <si>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</si>
  <si>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</si>
  <si>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</si>
  <si>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</si>
  <si>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</si>
  <si>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</si>
  <si>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</si>
  <si>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</si>
  <si>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</si>
  <si>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</si>
  <si>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</si>
  <si>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</si>
  <si>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</si>
  <si>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</si>
  <si>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</si>
  <si>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</si>
  <si>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</si>
  <si>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</si>
  <si>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</si>
  <si>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</si>
  <si>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</si>
  <si>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</si>
  <si>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</si>
  <si>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</si>
  <si>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</si>
  <si>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</si>
  <si>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</si>
  <si>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</si>
  <si>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</si>
  <si>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</si>
  <si>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</si>
  <si>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</si>
  <si>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</si>
  <si>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</si>
  <si>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</si>
  <si>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</si>
  <si>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</si>
  <si>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</si>
  <si>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</si>
  <si>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</si>
  <si>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</si>
  <si>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</si>
  <si>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</si>
  <si>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</si>
  <si>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</si>
  <si>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</si>
  <si>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</si>
  <si>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</si>
  <si>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</si>
  <si>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</si>
  <si>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</si>
  <si>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</si>
  <si>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</si>
  <si>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</si>
  <si>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</si>
  <si>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</si>
  <si>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</si>
  <si>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</si>
  <si>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</si>
  <si>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</si>
  <si>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</si>
  <si>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</si>
  <si>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</si>
  <si>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</si>
  <si>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</si>
  <si>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</si>
  <si>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</si>
  <si>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</si>
  <si>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</si>
  <si>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</si>
  <si>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</si>
  <si>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</si>
  <si>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</si>
  <si>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</si>
  <si>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</si>
  <si>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</si>
  <si>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</si>
  <si>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</si>
  <si>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</si>
  <si>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</si>
  <si>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</si>
  <si>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</si>
  <si>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</si>
  <si>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</si>
  <si>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</si>
  <si>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</si>
  <si>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</si>
  <si>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</si>
  <si>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</si>
  <si>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</si>
  <si>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</si>
  <si>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</si>
  <si>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</si>
  <si>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</si>
  <si>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</si>
  <si>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</si>
  <si>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</si>
  <si>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</si>
  <si>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</si>
  <si>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</si>
  <si>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</si>
  <si>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</si>
  <si>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</si>
  <si>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</si>
  <si>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</si>
  <si>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</si>
  <si>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</si>
  <si>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</si>
  <si>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</si>
  <si>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</si>
  <si>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</si>
  <si>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</si>
  <si>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</si>
  <si>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</si>
  <si>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</si>
  <si>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</si>
  <si>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</si>
  <si>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</si>
  <si>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</si>
  <si>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</si>
  <si>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</si>
  <si>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</si>
  <si>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</si>
  <si>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</si>
  <si>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</si>
  <si>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</si>
  <si>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</si>
  <si>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</si>
  <si>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</si>
  <si>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</si>
  <si>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</si>
  <si>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</si>
  <si>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</si>
  <si>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</si>
  <si>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</si>
  <si>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</si>
  <si>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</si>
  <si>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</si>
  <si>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</si>
  <si>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</si>
  <si>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</si>
  <si>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</si>
  <si>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</si>
  <si>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</si>
  <si>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</si>
  <si>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</si>
  <si>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</si>
  <si>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</si>
  <si>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</si>
  <si>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</si>
  <si>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</si>
  <si>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</si>
  <si>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</si>
  <si>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</si>
  <si>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</si>
  <si>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</si>
  <si>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</si>
  <si>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</si>
  <si>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</si>
  <si>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</si>
  <si>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</si>
  <si>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</si>
  <si>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</si>
  <si>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</si>
  <si>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</si>
  <si>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</si>
  <si>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</si>
  <si>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</si>
  <si>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</si>
  <si>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</si>
  <si>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</si>
  <si>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</si>
  <si>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</si>
  <si>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</si>
  <si>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</si>
  <si>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</si>
  <si>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</si>
  <si>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</si>
  <si>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</si>
  <si>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</si>
  <si>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</si>
  <si>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</si>
  <si>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</si>
  <si>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</si>
  <si>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</si>
  <si>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</si>
  <si>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</si>
  <si>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</si>
  <si>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</si>
  <si>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</si>
  <si>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</si>
  <si>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</si>
  <si>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</si>
  <si>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</si>
  <si>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</si>
  <si>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</si>
  <si>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</si>
  <si>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</si>
  <si>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</si>
  <si>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</si>
  <si>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</si>
  <si>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</si>
  <si>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</si>
  <si>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</si>
  <si>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</si>
  <si>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</si>
  <si>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</si>
  <si>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</si>
  <si>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</si>
  <si>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</si>
  <si>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</si>
  <si>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</si>
  <si>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</si>
  <si>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</si>
  <si>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</si>
  <si>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</si>
  <si>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</si>
  <si>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</si>
  <si>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</si>
  <si>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</si>
  <si>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</si>
  <si>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</si>
  <si>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</si>
  <si>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</si>
  <si>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</si>
  <si>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</si>
  <si>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</si>
  <si>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</si>
  <si>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</si>
  <si>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</si>
  <si>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</si>
  <si>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</si>
  <si>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</si>
  <si>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</si>
  <si>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</si>
  <si>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</si>
  <si>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</si>
  <si>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</si>
  <si>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</si>
  <si>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</si>
  <si>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</si>
  <si>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</si>
  <si>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</si>
  <si>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</si>
  <si>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</si>
  <si>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</si>
  <si>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</si>
  <si>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</si>
  <si>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</si>
  <si>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</si>
  <si>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</si>
  <si>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</si>
  <si>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</si>
  <si>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</si>
  <si>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</si>
  <si>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</si>
  <si>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</si>
  <si>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</si>
  <si>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</si>
  <si>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</si>
  <si>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</si>
  <si>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</si>
  <si>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</si>
  <si>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</si>
  <si>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</si>
  <si>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</si>
  <si>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</si>
  <si>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</si>
  <si>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</si>
  <si>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</si>
  <si>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</si>
  <si>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</si>
  <si>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</si>
  <si>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</si>
  <si>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</si>
  <si>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</si>
  <si>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</si>
  <si>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</si>
  <si>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</si>
  <si>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</si>
  <si>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</si>
  <si>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</si>
  <si>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</si>
  <si>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</si>
  <si>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</si>
  <si>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</si>
  <si>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</si>
  <si>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</si>
  <si>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</si>
  <si>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</si>
  <si>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</si>
  <si>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</si>
  <si>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</si>
  <si>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</si>
  <si>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</si>
  <si>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</si>
  <si>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</si>
  <si>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</si>
  <si>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</si>
  <si>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</si>
  <si>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</si>
  <si>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</si>
  <si>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</si>
  <si>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</si>
  <si>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</si>
  <si>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</si>
  <si>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</si>
  <si>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</si>
  <si>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</si>
  <si>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</si>
  <si>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</si>
  <si>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</si>
  <si>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</si>
  <si>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</si>
  <si>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</si>
  <si>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</si>
  <si>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</si>
  <si>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</si>
  <si>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</si>
  <si>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</si>
  <si>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</si>
  <si>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</si>
  <si>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</si>
  <si>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</si>
  <si>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</si>
  <si>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</si>
  <si>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</si>
  <si>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</si>
  <si>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</si>
  <si>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</si>
  <si>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</si>
  <si>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</si>
  <si>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</si>
  <si>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</si>
  <si>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</si>
  <si>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</si>
  <si>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</si>
  <si>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</si>
  <si>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</si>
  <si>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</si>
  <si>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</si>
  <si>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</si>
  <si>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</si>
  <si>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</si>
  <si>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</si>
  <si>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</si>
  <si>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</si>
  <si>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</si>
  <si>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</si>
  <si>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</si>
  <si>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</si>
  <si>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</si>
  <si>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</si>
  <si>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</si>
  <si>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</si>
  <si>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</si>
  <si>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</si>
  <si>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</si>
  <si>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</si>
  <si>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</si>
  <si>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</si>
  <si>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</si>
  <si>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</si>
  <si>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</si>
  <si>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</si>
  <si>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</si>
  <si>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</si>
  <si>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</si>
  <si>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</si>
  <si>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</si>
  <si>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</si>
  <si>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</si>
  <si>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</si>
  <si>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</si>
  <si>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</si>
  <si>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</si>
  <si>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</si>
  <si>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</si>
  <si>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</si>
  <si>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</si>
  <si>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</si>
  <si>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</si>
  <si>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</si>
  <si>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</si>
  <si>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</si>
  <si>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</si>
  <si>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</si>
  <si>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</si>
  <si>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</si>
  <si>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</si>
  <si>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</si>
  <si>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</si>
  <si>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</si>
  <si>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</si>
  <si>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</si>
  <si>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</si>
  <si>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</si>
  <si>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</si>
  <si>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</si>
  <si>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</si>
  <si>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</si>
  <si>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</si>
  <si>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</si>
  <si>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</si>
  <si>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</si>
  <si>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</si>
  <si>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</si>
  <si>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</si>
  <si>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</si>
  <si>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</si>
  <si>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</si>
  <si>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</si>
  <si>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</si>
  <si>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</si>
  <si>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</si>
  <si>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</si>
  <si>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</si>
  <si>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</si>
  <si>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</si>
  <si>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</si>
  <si>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</si>
  <si>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</si>
  <si>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</si>
  <si>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</si>
  <si>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</si>
  <si>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</si>
  <si>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</si>
  <si>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</si>
  <si>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</si>
  <si>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</si>
  <si>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</si>
  <si>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</si>
  <si>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</si>
  <si>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</si>
  <si>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</si>
  <si>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</si>
  <si>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</si>
  <si>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</si>
  <si>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</si>
  <si>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</si>
  <si>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</si>
  <si>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</si>
  <si>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</si>
  <si>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</si>
  <si>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</si>
  <si>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</si>
  <si>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</si>
  <si>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</si>
  <si>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</si>
  <si>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</si>
  <si>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</si>
  <si>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</si>
  <si>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</si>
  <si>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</si>
  <si>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</si>
  <si>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</si>
  <si>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</si>
  <si>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</si>
  <si>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</si>
  <si>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</si>
  <si>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</si>
  <si>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</si>
  <si>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</si>
  <si>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</si>
  <si>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</si>
  <si>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</si>
  <si>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</si>
  <si>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</si>
  <si>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</si>
  <si>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</si>
  <si>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</si>
  <si>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</si>
  <si>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</si>
  <si>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</si>
  <si>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</si>
  <si>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</si>
  <si>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</si>
  <si>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</si>
  <si>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</si>
  <si>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</si>
  <si>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</si>
  <si>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</si>
  <si>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</si>
  <si>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</si>
  <si>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</si>
  <si>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</si>
  <si>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</si>
  <si>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</si>
  <si>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</si>
  <si>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</si>
  <si>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</si>
  <si>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</si>
  <si>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</si>
  <si>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</si>
  <si>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</si>
  <si>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</si>
  <si>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</si>
  <si>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</si>
  <si>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</si>
  <si>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</si>
  <si>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</si>
  <si>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</si>
  <si>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</si>
  <si>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</si>
  <si>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</si>
  <si>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</si>
  <si>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</si>
  <si>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</si>
  <si>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</si>
  <si>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</si>
  <si>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</si>
  <si>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</si>
  <si>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</si>
  <si>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</si>
  <si>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</si>
  <si>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</si>
  <si>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</si>
  <si>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</si>
  <si>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</si>
  <si>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</si>
  <si>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</si>
  <si>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</si>
  <si>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</si>
  <si>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</si>
  <si>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</si>
  <si>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</si>
  <si>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</si>
  <si>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</si>
  <si>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</si>
  <si>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</si>
  <si>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</si>
  <si>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</si>
  <si>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</si>
  <si>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</si>
  <si>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</si>
  <si>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</si>
  <si>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</si>
  <si>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</si>
  <si>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</si>
  <si>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</si>
  <si>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</si>
  <si>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</si>
  <si>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</si>
  <si>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</si>
  <si>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</si>
  <si>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</si>
  <si>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</si>
  <si>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</si>
  <si>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</si>
  <si>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</si>
  <si>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</si>
  <si>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</si>
  <si>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</si>
  <si>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</si>
  <si>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</si>
  <si>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</si>
  <si>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</si>
  <si>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</si>
  <si>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</si>
  <si>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</si>
  <si>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</si>
  <si>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</si>
  <si>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</si>
  <si>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</si>
  <si>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</si>
  <si>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</si>
  <si>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</si>
  <si>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</si>
  <si>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</si>
  <si>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</si>
  <si>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</si>
  <si>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</si>
  <si>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</si>
  <si>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</si>
  <si>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</si>
  <si>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</si>
  <si>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</si>
  <si>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</si>
  <si>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</si>
  <si>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</si>
  <si>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</si>
  <si>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</si>
  <si>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</si>
  <si>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</si>
  <si>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</si>
  <si>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</si>
  <si>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</si>
  <si>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</si>
  <si>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</si>
  <si>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</si>
  <si>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</si>
  <si>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</si>
  <si>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</si>
  <si>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</si>
  <si>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</si>
  <si>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</si>
  <si>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</si>
  <si>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</si>
  <si>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</si>
  <si>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</si>
  <si>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</si>
  <si>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</si>
  <si>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</si>
  <si>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</si>
  <si>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</si>
  <si>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</si>
  <si>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</si>
  <si>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</si>
  <si>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</si>
  <si>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</si>
  <si>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</si>
  <si>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</si>
  <si>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</si>
  <si>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</si>
  <si>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</si>
  <si>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</si>
  <si>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</si>
  <si>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</si>
  <si>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</si>
  <si>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</si>
  <si>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</si>
  <si>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</si>
  <si>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</si>
  <si>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</si>
  <si>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</si>
  <si>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</si>
  <si>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</si>
  <si>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</si>
  <si>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</si>
  <si>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</si>
  <si>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</si>
  <si>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</si>
  <si>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</si>
  <si>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</si>
  <si>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</si>
  <si>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</si>
  <si>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</si>
  <si>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</si>
  <si>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</si>
  <si>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</si>
  <si>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</si>
  <si>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</si>
  <si>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</si>
  <si>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</si>
  <si>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</si>
  <si>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</si>
  <si>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</si>
  <si>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</si>
  <si>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</si>
  <si>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</si>
  <si>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</si>
  <si>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</si>
  <si>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</si>
  <si>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</si>
  <si>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</si>
  <si>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</si>
  <si>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</si>
  <si>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</si>
  <si>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</si>
  <si>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</si>
  <si>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</si>
  <si>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</si>
  <si>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</si>
  <si>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</si>
  <si>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</si>
  <si>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</si>
  <si>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</si>
  <si>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</si>
  <si>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</si>
  <si>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</si>
  <si>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</si>
  <si>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</si>
  <si>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</si>
  <si>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</si>
  <si>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</si>
  <si>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</si>
  <si>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</si>
  <si>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</si>
  <si>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</si>
  <si>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</si>
  <si>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</si>
  <si>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</si>
  <si>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</si>
  <si>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</si>
  <si>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</si>
  <si>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</si>
  <si>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</si>
  <si>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</si>
  <si>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</si>
  <si>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</si>
  <si>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</si>
  <si>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</si>
  <si>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</si>
  <si>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</si>
  <si>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</si>
  <si>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</si>
  <si>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</si>
  <si>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</si>
  <si>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</si>
  <si>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</si>
  <si>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</si>
  <si>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</si>
  <si>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</si>
  <si>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</si>
  <si>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</si>
  <si>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</si>
  <si>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</si>
  <si>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</si>
  <si>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</si>
  <si>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</si>
  <si>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</si>
  <si>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</si>
  <si>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</si>
  <si>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</si>
  <si>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</si>
  <si>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</si>
  <si>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</si>
  <si>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</si>
  <si>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</si>
  <si>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</si>
  <si>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</si>
  <si>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</si>
  <si>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</si>
  <si>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</si>
  <si>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</si>
  <si>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</si>
  <si>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</si>
  <si>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</si>
  <si>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</si>
  <si>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</si>
  <si>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</si>
  <si>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</si>
  <si>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</si>
  <si>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</si>
  <si>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</si>
  <si>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</si>
  <si>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</si>
  <si>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</si>
  <si>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</si>
  <si>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</si>
  <si>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</si>
  <si>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</si>
  <si>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</si>
  <si>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</si>
  <si>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</si>
  <si>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</si>
  <si>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</si>
  <si>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</si>
  <si>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</si>
  <si>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</si>
  <si>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</si>
  <si>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</si>
  <si>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</si>
  <si>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</si>
  <si>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</si>
  <si>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</si>
  <si>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</si>
  <si>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</si>
  <si>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</si>
  <si>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</si>
  <si>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</si>
  <si>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</si>
  <si>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</si>
  <si>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</si>
  <si>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</si>
  <si>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</si>
  <si>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</si>
  <si>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</si>
  <si>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</si>
  <si>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</si>
  <si>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</si>
  <si>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</si>
  <si>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</si>
  <si>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</si>
  <si>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</si>
  <si>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</si>
  <si>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</si>
  <si>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</si>
  <si>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</si>
  <si>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</si>
  <si>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</si>
  <si>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</si>
  <si>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</si>
  <si>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</si>
  <si>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</si>
  <si>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</si>
  <si>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</si>
  <si>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</si>
  <si>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</si>
  <si>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</si>
  <si>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</si>
  <si>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</si>
  <si>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</si>
  <si>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</si>
  <si>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</si>
  <si>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</si>
  <si>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</si>
  <si>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</si>
  <si>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</si>
  <si>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</si>
  <si>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</si>
  <si>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</si>
  <si>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</si>
  <si>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</si>
  <si>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</si>
  <si>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</si>
  <si>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</si>
  <si>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</si>
  <si>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</si>
  <si>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</si>
  <si>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</si>
  <si>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</si>
  <si>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</si>
  <si>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</si>
  <si>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</si>
  <si>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</si>
  <si>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</si>
  <si>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</si>
  <si>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</si>
  <si>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</si>
  <si>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</si>
  <si>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</si>
  <si>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</si>
  <si>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</si>
  <si>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</si>
  <si>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</si>
  <si>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</si>
  <si>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</si>
  <si>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</si>
  <si>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</si>
  <si>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</si>
  <si>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</si>
  <si>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</si>
  <si>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</si>
  <si>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</si>
  <si>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</si>
  <si>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</si>
  <si>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</si>
  <si>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</si>
  <si>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</si>
  <si>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</si>
  <si>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</si>
  <si>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</si>
  <si>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</si>
  <si>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</si>
  <si>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</si>
  <si>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</si>
  <si>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</si>
  <si>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</si>
  <si>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</si>
  <si>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</si>
  <si>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</si>
  <si>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</si>
  <si>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</si>
  <si>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</si>
  <si>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</si>
  <si>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</si>
  <si>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</si>
  <si>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</si>
  <si>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</si>
  <si>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</si>
  <si>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</si>
  <si>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</si>
  <si>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</si>
  <si>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</si>
  <si>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</si>
  <si>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</si>
  <si>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</si>
  <si>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</si>
  <si>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</si>
  <si>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</si>
  <si>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</si>
  <si>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</si>
  <si>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</si>
  <si>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</si>
  <si>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</si>
  <si>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</si>
  <si>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</si>
  <si>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</si>
  <si>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</si>
  <si>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</si>
  <si>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</si>
  <si>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</si>
  <si>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</si>
  <si>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</si>
  <si>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</si>
  <si>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</si>
  <si>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</si>
  <si>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</si>
  <si>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</si>
  <si>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</si>
  <si>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</si>
  <si>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</si>
  <si>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</si>
  <si>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</si>
  <si>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</si>
  <si>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</si>
  <si>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</si>
  <si>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</si>
  <si>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</si>
  <si>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</si>
  <si>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</si>
  <si>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</si>
  <si>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</si>
  <si>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</si>
  <si>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</si>
  <si>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</si>
  <si>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</si>
  <si>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</si>
  <si>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</si>
  <si>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</si>
  <si>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</si>
  <si>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</si>
  <si>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</si>
  <si>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</si>
  <si>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</si>
  <si>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</si>
  <si>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</si>
  <si>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</si>
  <si>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</si>
  <si>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</si>
  <si>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</si>
  <si>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</si>
  <si>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</si>
  <si>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</si>
  <si>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</si>
  <si>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</si>
  <si>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</si>
  <si>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</si>
  <si>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</si>
  <si>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</si>
  <si>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</si>
  <si>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</si>
  <si>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</si>
  <si>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</si>
  <si>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</si>
  <si>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</si>
  <si>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</si>
  <si>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</si>
  <si>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</si>
  <si>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</si>
  <si>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</si>
  <si>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</si>
  <si>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</si>
  <si>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</si>
  <si>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</si>
  <si>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</si>
  <si>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</si>
  <si>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</si>
  <si>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</si>
  <si>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</si>
  <si>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</si>
  <si>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</si>
  <si>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</si>
  <si>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</si>
  <si>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</si>
  <si>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</si>
  <si>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</si>
  <si>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</si>
  <si>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</si>
  <si>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</si>
  <si>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</si>
  <si>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</si>
  <si>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</si>
  <si>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</si>
  <si>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</si>
  <si>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</si>
  <si>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</si>
  <si>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</si>
  <si>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</si>
  <si>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</si>
  <si>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</si>
  <si>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</si>
  <si>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</si>
  <si>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</si>
  <si>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</si>
  <si>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</si>
  <si>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</si>
  <si>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</si>
  <si>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</si>
  <si>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</si>
  <si>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</si>
  <si>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</si>
  <si>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</si>
  <si>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</si>
  <si>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</si>
  <si>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</si>
  <si>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</si>
  <si>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</si>
  <si>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</si>
  <si>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</si>
  <si>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</si>
  <si>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</si>
  <si>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</si>
  <si>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</si>
  <si>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</si>
  <si>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</si>
  <si>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</si>
  <si>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</si>
  <si>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</si>
  <si>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</si>
  <si>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</si>
  <si>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</si>
  <si>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</si>
  <si>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</si>
  <si>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</si>
  <si>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</si>
  <si>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</si>
  <si>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</si>
  <si>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</si>
  <si>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</si>
  <si>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</si>
  <si>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</si>
  <si>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</si>
  <si>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</si>
  <si>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</si>
  <si>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</si>
  <si>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</si>
  <si>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</si>
  <si>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</si>
  <si>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</si>
  <si>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</si>
  <si>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</si>
  <si>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</si>
  <si>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</si>
  <si>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</si>
  <si>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</si>
  <si>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</si>
  <si>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</si>
  <si>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</si>
  <si>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</si>
  <si>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</si>
  <si>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</si>
  <si>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</si>
  <si>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</si>
  <si>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</si>
  <si>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</si>
  <si>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</si>
  <si>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</si>
  <si>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</si>
  <si>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</si>
  <si>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</si>
  <si>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</si>
  <si>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</si>
  <si>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</si>
  <si>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</si>
  <si>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</si>
  <si>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</si>
  <si>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</si>
  <si>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</si>
  <si>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</si>
  <si>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</si>
  <si>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</si>
  <si>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</si>
  <si>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</si>
  <si>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</si>
  <si>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</si>
  <si>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</si>
  <si>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</si>
  <si>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</si>
  <si>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</si>
  <si>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</si>
  <si>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</si>
  <si>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</si>
  <si>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</si>
  <si>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</si>
  <si>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</si>
  <si>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</si>
  <si>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</si>
  <si>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</si>
  <si>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</si>
  <si>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</si>
  <si>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</si>
  <si>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</si>
  <si>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</si>
  <si>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</si>
  <si>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</si>
  <si>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</si>
  <si>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</si>
  <si>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</si>
  <si>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</si>
  <si>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</si>
  <si>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</si>
  <si>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</si>
  <si>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</si>
  <si>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</si>
  <si>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</si>
  <si>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</si>
  <si>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</si>
  <si>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</si>
  <si>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</si>
  <si>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</si>
  <si>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</si>
  <si>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</si>
  <si>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</si>
  <si>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</si>
  <si>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</si>
  <si>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</si>
  <si>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</si>
  <si>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</si>
  <si>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</si>
  <si>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</si>
  <si>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</si>
  <si>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</si>
  <si>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</si>
  <si>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</si>
  <si>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</si>
  <si>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</si>
  <si>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</si>
  <si>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</si>
  <si>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</si>
  <si>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</si>
  <si>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</si>
  <si>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</si>
  <si>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</si>
  <si>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</si>
  <si>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</si>
  <si>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</si>
  <si>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</si>
  <si>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</si>
  <si>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</si>
  <si>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</si>
  <si>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</si>
  <si>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</si>
  <si>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</si>
  <si>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</si>
  <si>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</si>
  <si>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</si>
  <si>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</si>
  <si>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</si>
  <si>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</si>
  <si>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</si>
  <si>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</si>
  <si>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</si>
  <si>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</si>
  <si>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</si>
  <si>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</si>
  <si>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</si>
  <si>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</si>
  <si>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</si>
  <si>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</si>
  <si>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</si>
  <si>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</si>
  <si>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</si>
  <si>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</si>
  <si>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</si>
  <si>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</si>
  <si>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</si>
  <si>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</si>
  <si>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</si>
  <si>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</si>
  <si>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</si>
  <si>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</si>
  <si>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</si>
  <si>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</si>
  <si>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</si>
  <si>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</si>
  <si>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</si>
  <si>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</si>
  <si>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</si>
  <si>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</si>
  <si>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</si>
  <si>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</si>
  <si>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</si>
  <si>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</si>
  <si>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</si>
  <si>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</si>
  <si>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</si>
  <si>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</si>
  <si>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</si>
  <si>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</si>
  <si>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</si>
  <si>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</si>
  <si>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</si>
  <si>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</si>
  <si>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</si>
  <si>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</si>
  <si>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</si>
  <si>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</si>
  <si>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</si>
  <si>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</si>
  <si>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</si>
  <si>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</si>
  <si>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</si>
  <si>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</si>
  <si>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</si>
  <si>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</si>
  <si>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</si>
  <si>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</si>
  <si>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</si>
  <si>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</si>
  <si>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</si>
  <si>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</si>
  <si>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</si>
  <si>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</si>
  <si>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</si>
  <si>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</si>
  <si>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</si>
  <si>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</si>
  <si>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</si>
  <si>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</si>
  <si>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</si>
  <si>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</si>
  <si>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</si>
  <si>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</si>
  <si>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</si>
  <si>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</si>
  <si>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</si>
  <si>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</si>
  <si>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</si>
  <si>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</si>
  <si>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</si>
  <si>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</si>
  <si>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</si>
  <si>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</si>
  <si>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</si>
  <si>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</si>
  <si>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</si>
  <si>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</si>
  <si>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</si>
  <si>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</si>
  <si>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</si>
  <si>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</si>
  <si>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</si>
  <si>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</si>
  <si>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</si>
  <si>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</si>
  <si>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</si>
  <si>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</si>
  <si>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</si>
  <si>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</si>
  <si>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</si>
  <si>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</si>
  <si>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</si>
  <si>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</si>
  <si>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</si>
  <si>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</si>
  <si>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</si>
  <si>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</si>
  <si>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</si>
  <si>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</si>
  <si>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</si>
  <si>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</si>
  <si>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</si>
  <si>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</si>
  <si>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</si>
  <si>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</si>
  <si>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</si>
  <si>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</si>
  <si>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</si>
  <si>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</si>
  <si>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</si>
  <si>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</si>
  <si>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</si>
  <si>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</si>
  <si>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</si>
  <si>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</si>
  <si>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</si>
  <si>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</si>
  <si>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</si>
  <si>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</si>
  <si>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</si>
  <si>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</si>
  <si>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</si>
  <si>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</si>
  <si>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</si>
  <si>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</si>
  <si>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</si>
  <si>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</si>
  <si>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</si>
  <si>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</si>
  <si>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</si>
  <si>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</si>
  <si>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</si>
  <si>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</si>
  <si>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</si>
  <si>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</si>
  <si>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</si>
  <si>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</si>
  <si>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</si>
  <si>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</si>
  <si>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</si>
  <si>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</si>
  <si>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</si>
  <si>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</si>
  <si>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</si>
  <si>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</si>
  <si>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</si>
  <si>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</si>
  <si>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</si>
  <si>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</si>
  <si>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</si>
  <si>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</si>
  <si>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</si>
  <si>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</si>
  <si>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</si>
  <si>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</si>
  <si>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</si>
  <si>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</si>
  <si>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</si>
  <si>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</si>
  <si>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</si>
  <si>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</si>
  <si>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</si>
  <si>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</si>
  <si>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</si>
  <si>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</si>
  <si>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</si>
  <si>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</si>
  <si>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</si>
  <si>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</si>
  <si>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</si>
  <si>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</si>
  <si>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</si>
  <si>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</si>
  <si>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</si>
  <si>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</si>
  <si>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</si>
  <si>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</si>
  <si>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</si>
  <si>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</si>
  <si>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</si>
  <si>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</si>
  <si>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</si>
  <si>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</si>
  <si>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</si>
  <si>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</si>
  <si>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</si>
  <si>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</si>
  <si>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</si>
  <si>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</si>
  <si>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</si>
  <si>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</si>
  <si>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</si>
  <si>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</si>
  <si>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</si>
  <si>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</si>
  <si>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</si>
  <si>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</si>
  <si>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</si>
  <si>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</si>
  <si>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</si>
  <si>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</si>
  <si>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</si>
  <si>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</si>
  <si>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</si>
  <si>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</si>
  <si>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</si>
  <si>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</si>
  <si>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</si>
  <si>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</si>
  <si>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</si>
  <si>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</si>
  <si>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</si>
  <si>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</si>
  <si>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</si>
  <si>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</si>
  <si>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</si>
  <si>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</si>
  <si>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</si>
  <si>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</si>
  <si>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</si>
  <si>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</si>
  <si>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</si>
  <si>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</si>
  <si>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</si>
  <si>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</si>
  <si>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</si>
  <si>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</si>
  <si>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</si>
  <si>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</si>
  <si>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</si>
  <si>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</si>
  <si>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</si>
  <si>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</si>
  <si>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</si>
  <si>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</si>
  <si>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</si>
  <si>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</si>
  <si>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</si>
  <si>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</si>
  <si>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</si>
  <si>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</si>
  <si>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</si>
  <si>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</si>
  <si>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</si>
  <si>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</si>
  <si>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</si>
  <si>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</si>
  <si>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</si>
  <si>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</si>
  <si>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</si>
  <si>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</si>
  <si>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</si>
  <si>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</si>
  <si>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</si>
  <si>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</si>
  <si>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</si>
  <si>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</si>
  <si>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</si>
  <si>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</si>
  <si>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</si>
  <si>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</si>
  <si>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</si>
  <si>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</si>
  <si>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</si>
  <si>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</si>
  <si>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</si>
  <si>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</si>
  <si>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</si>
  <si>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</si>
  <si>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</si>
  <si>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</si>
  <si>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</si>
  <si>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</si>
  <si>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</si>
  <si>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</si>
  <si>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</si>
  <si>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</si>
  <si>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</si>
  <si>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</si>
  <si>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</si>
  <si>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</si>
  <si>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</si>
  <si>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</si>
  <si>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</si>
  <si>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</si>
  <si>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</si>
  <si>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</si>
  <si>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</si>
  <si>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</si>
  <si>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</si>
  <si>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</si>
  <si>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</si>
  <si>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</si>
  <si>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</si>
  <si>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</si>
  <si>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</si>
  <si>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</si>
  <si>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</si>
  <si>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</si>
  <si>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</si>
  <si>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</si>
  <si>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</si>
  <si>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</si>
  <si>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</si>
  <si>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</si>
  <si>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</si>
  <si>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</si>
  <si>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</si>
  <si>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</si>
  <si>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</si>
  <si>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</si>
  <si>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</si>
  <si>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</si>
  <si>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</si>
  <si>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</si>
  <si>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</si>
  <si>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</si>
  <si>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</si>
  <si>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</si>
  <si>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</si>
  <si>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</si>
  <si>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</si>
  <si>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</si>
  <si>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</si>
  <si>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</si>
  <si>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</si>
  <si>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</si>
  <si>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</si>
  <si>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</si>
  <si>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</si>
  <si>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</si>
  <si>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</si>
  <si>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</si>
  <si>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</si>
  <si>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</si>
  <si>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</si>
  <si>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</si>
  <si>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</si>
  <si>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</si>
  <si>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</si>
  <si>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</si>
  <si>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</si>
  <si>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</si>
  <si>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</si>
  <si>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</si>
  <si>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</si>
  <si>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</si>
  <si>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</si>
  <si>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</si>
  <si>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</si>
  <si>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</si>
  <si>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</si>
  <si>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</si>
  <si>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</si>
  <si>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</si>
  <si>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</si>
  <si>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</si>
  <si>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</si>
  <si>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</si>
  <si>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</si>
  <si>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</si>
  <si>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</si>
  <si>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</si>
  <si>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</si>
  <si>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</si>
  <si>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</si>
  <si>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</si>
  <si>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</si>
  <si>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</si>
  <si>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</si>
  <si>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</si>
  <si>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</si>
  <si>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</si>
  <si>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</si>
  <si>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</si>
  <si>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</si>
  <si>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</si>
  <si>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</si>
  <si>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</si>
  <si>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</si>
  <si>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</si>
  <si>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</si>
  <si>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</si>
  <si>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</si>
  <si>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</si>
  <si>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</si>
  <si>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</si>
  <si>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</si>
  <si>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</si>
  <si>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</si>
  <si>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</si>
  <si>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</si>
  <si>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</si>
  <si>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</si>
  <si>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</si>
  <si>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</si>
  <si>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</si>
  <si>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</si>
  <si>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</si>
  <si>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</si>
  <si>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</si>
  <si>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</si>
  <si>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</si>
  <si>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</si>
  <si>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</si>
  <si>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</si>
  <si>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</si>
  <si>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</si>
  <si>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</si>
  <si>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</si>
  <si>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</si>
  <si>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</si>
  <si>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</si>
  <si>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</si>
  <si>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</si>
  <si>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</si>
  <si>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</si>
  <si>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</si>
  <si>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</si>
  <si>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</si>
  <si>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</si>
  <si>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</si>
  <si>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</si>
  <si>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</si>
  <si>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</si>
  <si>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</si>
  <si>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</si>
  <si>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</si>
  <si>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</si>
  <si>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</si>
  <si>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</si>
  <si>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</si>
  <si>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</si>
  <si>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</si>
  <si>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</si>
  <si>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</si>
  <si>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</si>
  <si>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</si>
  <si>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</si>
  <si>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</si>
  <si>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</si>
  <si>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</si>
  <si>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</si>
  <si>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</si>
  <si>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</si>
  <si>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</si>
  <si>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</si>
  <si>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</si>
  <si>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</si>
  <si>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</si>
  <si>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</si>
  <si>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</si>
  <si>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</si>
  <si>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</si>
  <si>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</si>
  <si>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</si>
  <si>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</si>
  <si>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</si>
  <si>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</si>
  <si>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</si>
  <si>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</si>
  <si>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</si>
  <si>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</si>
  <si>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</si>
  <si>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</si>
  <si>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</si>
  <si>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</si>
  <si>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</si>
  <si>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</si>
  <si>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</si>
  <si>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</si>
  <si>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</si>
  <si>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</si>
  <si>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</si>
  <si>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</si>
  <si>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</si>
  <si>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</si>
  <si>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</si>
  <si>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</si>
  <si>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</si>
  <si>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</si>
  <si>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</si>
  <si>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</si>
  <si>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</si>
  <si>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</si>
  <si>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</si>
  <si>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</si>
  <si>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</si>
  <si>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</si>
  <si>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</si>
  <si>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</si>
  <si>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</si>
  <si>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</si>
  <si>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</si>
  <si>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</si>
  <si>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</si>
  <si>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</si>
  <si>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</si>
  <si>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</si>
  <si>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</si>
  <si>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</si>
  <si>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</si>
  <si>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</si>
  <si>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</si>
  <si>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</si>
  <si>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</si>
  <si>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</si>
  <si>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</si>
  <si>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</si>
  <si>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</si>
  <si>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</si>
  <si>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</si>
  <si>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</si>
  <si>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</si>
  <si>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</si>
  <si>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</si>
  <si>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</si>
  <si>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</si>
  <si>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</si>
  <si>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</si>
  <si>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</si>
  <si>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</si>
  <si>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</si>
  <si>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</si>
  <si>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</si>
  <si>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</si>
  <si>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</si>
  <si>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</si>
  <si>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</si>
  <si>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</si>
  <si>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</si>
  <si>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</si>
  <si>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</si>
  <si>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</si>
  <si>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</si>
  <si>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</si>
  <si>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</si>
  <si>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</si>
  <si>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</si>
  <si>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</si>
  <si>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</si>
  <si>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</si>
  <si>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</si>
  <si>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</si>
  <si>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</si>
  <si>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</si>
  <si>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</si>
  <si>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</si>
  <si>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</si>
  <si>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</si>
  <si>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</si>
  <si>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</si>
  <si>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</si>
  <si>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</si>
  <si>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</si>
  <si>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</si>
  <si>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</si>
  <si>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</si>
  <si>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</si>
  <si>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</si>
  <si>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</si>
  <si>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</si>
  <si>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</si>
  <si>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</si>
  <si>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</si>
  <si>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</si>
  <si>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</si>
  <si>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</si>
  <si>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</si>
  <si>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</si>
  <si>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</si>
  <si>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</si>
  <si>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</si>
  <si>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</si>
  <si>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</si>
  <si>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</si>
  <si>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</si>
  <si>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</si>
  <si>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</si>
  <si>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</si>
  <si>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</si>
  <si>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</si>
  <si>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</si>
  <si>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</si>
  <si>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</si>
  <si>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</si>
  <si>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</si>
  <si>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</si>
  <si>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</si>
  <si>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</si>
  <si>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</si>
  <si>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</si>
  <si>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</si>
  <si>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</si>
  <si>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</si>
  <si>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</si>
  <si>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</si>
  <si>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</si>
  <si>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</si>
  <si>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</si>
  <si>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</si>
  <si>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</si>
  <si>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</si>
  <si>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</si>
  <si>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</si>
  <si>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</si>
  <si>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</si>
  <si>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</si>
  <si>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</si>
  <si>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</si>
  <si>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</si>
  <si>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</si>
  <si>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</si>
  <si>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</si>
  <si>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</si>
  <si>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</si>
  <si>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</si>
  <si>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</si>
  <si>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</si>
  <si>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</si>
  <si>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</si>
  <si>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</si>
  <si>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</si>
  <si>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</si>
  <si>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</si>
  <si>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</si>
  <si>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</si>
  <si>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</si>
  <si>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</si>
  <si>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</si>
  <si>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</si>
  <si>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</si>
  <si>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</si>
  <si>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</si>
  <si>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</si>
  <si>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</si>
  <si>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</si>
  <si>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</si>
  <si>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</si>
  <si>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</si>
  <si>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</si>
  <si>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</si>
  <si>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</si>
  <si>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</si>
  <si>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</si>
  <si>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</si>
  <si>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</si>
  <si>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</si>
  <si>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</si>
  <si>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</si>
  <si>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</si>
  <si>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</si>
  <si>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</si>
  <si>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</si>
  <si>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</si>
  <si>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</si>
  <si>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</si>
  <si>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</si>
  <si>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</si>
  <si>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</si>
  <si>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</si>
  <si>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</si>
  <si>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</si>
  <si>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</si>
  <si>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</si>
  <si>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</si>
  <si>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</si>
  <si>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</si>
  <si>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</si>
  <si>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</si>
  <si>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</si>
  <si>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</si>
  <si>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</si>
  <si>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</si>
  <si>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</si>
  <si>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</si>
  <si>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</si>
  <si>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</si>
  <si>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</si>
  <si>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</si>
  <si>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</si>
  <si>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</si>
  <si>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</si>
  <si>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</si>
  <si>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</si>
  <si>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</si>
  <si>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</si>
  <si>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</si>
  <si>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</si>
  <si>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</si>
  <si>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</si>
  <si>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</si>
  <si>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</si>
  <si>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</si>
  <si>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</si>
  <si>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</si>
  <si>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</si>
  <si>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</si>
  <si>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</si>
  <si>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</si>
  <si>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</si>
  <si>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</si>
  <si>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</si>
  <si>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</si>
  <si>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</si>
  <si>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</si>
  <si>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</si>
  <si>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</si>
  <si>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</si>
  <si>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</si>
  <si>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</si>
  <si>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</si>
  <si>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</si>
  <si>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</si>
  <si>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</si>
  <si>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</si>
  <si>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</si>
  <si>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</si>
  <si>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</si>
  <si>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</si>
  <si>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</si>
  <si>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</si>
  <si>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</si>
  <si>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</si>
  <si>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</si>
  <si>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</si>
  <si>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</si>
  <si>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</si>
  <si>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</si>
  <si>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</si>
  <si>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</si>
  <si>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</si>
  <si>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</si>
  <si>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</si>
  <si>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</si>
  <si>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</si>
  <si>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</si>
  <si>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</si>
  <si>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</si>
  <si>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</si>
  <si>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</si>
  <si>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</si>
  <si>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</si>
  <si>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</si>
  <si>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</si>
  <si>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</si>
  <si>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</si>
  <si>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</si>
  <si>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</si>
  <si>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</si>
  <si>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</si>
  <si>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</si>
  <si>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</si>
  <si>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</si>
  <si>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</si>
  <si>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</si>
  <si>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</si>
  <si>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</si>
  <si>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</si>
  <si>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</si>
  <si>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</si>
  <si>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</si>
  <si>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</si>
  <si>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</si>
  <si>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</si>
  <si>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</si>
  <si>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</si>
  <si>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</si>
  <si>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</si>
  <si>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</si>
  <si>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</si>
  <si>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</si>
  <si>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</si>
  <si>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</si>
  <si>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</si>
  <si>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</si>
  <si>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</si>
  <si>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</si>
  <si>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</si>
  <si>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</si>
  <si>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</si>
  <si>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</si>
  <si>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</si>
  <si>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</si>
  <si>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</si>
  <si>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</si>
  <si>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</si>
  <si>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</si>
  <si>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</si>
  <si>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</si>
  <si>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</si>
  <si>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</si>
  <si>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</si>
  <si>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</si>
  <si>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</si>
  <si>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</si>
  <si>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</si>
  <si>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</si>
  <si>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</si>
  <si>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</si>
  <si>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</si>
  <si>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</si>
  <si>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</si>
  <si>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</si>
  <si>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</si>
  <si>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</si>
  <si>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</si>
  <si>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</si>
  <si>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</si>
  <si>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</si>
  <si>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</si>
  <si>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</si>
  <si>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</si>
  <si>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</si>
  <si>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</si>
  <si>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</si>
  <si>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</si>
  <si>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</si>
  <si>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</si>
  <si>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</si>
  <si>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</si>
  <si>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</si>
  <si>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</si>
  <si>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</si>
  <si>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</si>
  <si>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</si>
  <si>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</si>
  <si>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</si>
  <si>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</si>
  <si>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</si>
  <si>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</si>
  <si>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</si>
  <si>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</si>
  <si>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</si>
  <si>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</si>
  <si>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</si>
  <si>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</si>
  <si>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</si>
  <si>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</si>
  <si>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</si>
  <si>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</si>
  <si>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</si>
  <si>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</si>
  <si>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</si>
  <si>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</si>
  <si>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</si>
  <si>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</si>
  <si>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</si>
  <si>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</si>
  <si>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</si>
  <si>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</si>
  <si>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</si>
  <si>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</si>
  <si>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</si>
  <si>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</si>
  <si>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</si>
  <si>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</si>
  <si>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</si>
  <si>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</si>
  <si>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</si>
  <si>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</si>
  <si>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</si>
  <si>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</si>
  <si>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</si>
  <si>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</si>
  <si>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</si>
  <si>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</si>
  <si>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</si>
  <si>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</si>
  <si>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</si>
  <si>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</si>
  <si>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</si>
  <si>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</si>
  <si>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</si>
  <si>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</si>
  <si>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</si>
  <si>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</si>
  <si>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</si>
  <si>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</si>
  <si>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</si>
  <si>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</si>
  <si>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</si>
  <si>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</si>
  <si>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</si>
  <si>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</si>
  <si>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</si>
  <si>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</si>
  <si>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</si>
  <si>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</si>
  <si>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</si>
  <si>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</si>
  <si>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</si>
  <si>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</si>
  <si>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</si>
  <si>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</si>
  <si>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</si>
  <si>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</si>
  <si>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</si>
  <si>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</si>
  <si>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</si>
  <si>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</si>
  <si>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</si>
  <si>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</si>
  <si>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</si>
  <si>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</si>
  <si>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</si>
  <si>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</si>
  <si>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</si>
  <si>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</si>
  <si>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</si>
  <si>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</si>
  <si>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</si>
  <si>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</si>
  <si>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</si>
  <si>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</si>
  <si>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</si>
  <si>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</si>
  <si>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</si>
  <si>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</si>
  <si>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</si>
  <si>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</si>
  <si>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</si>
  <si>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</si>
  <si>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</si>
  <si>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</si>
  <si>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</si>
  <si>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</si>
  <si>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</si>
  <si>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</si>
  <si>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</si>
  <si>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</si>
  <si>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</si>
  <si>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</si>
  <si>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</si>
  <si>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</si>
  <si>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</si>
  <si>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</si>
  <si>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</si>
  <si>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</si>
  <si>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</si>
  <si>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</si>
  <si>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</si>
  <si>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</si>
  <si>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</si>
  <si>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</si>
  <si>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</si>
  <si>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</si>
  <si>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</si>
  <si>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</si>
  <si>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</si>
  <si>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</si>
  <si>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</si>
  <si>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</si>
  <si>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</si>
  <si>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</si>
  <si>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</si>
  <si>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</si>
  <si>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</si>
  <si>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</si>
  <si>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</si>
  <si>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</si>
  <si>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</si>
  <si>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</si>
  <si>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</si>
  <si>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</si>
  <si>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</si>
  <si>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</si>
  <si>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</si>
  <si>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</si>
  <si>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</si>
  <si>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</si>
  <si>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</si>
  <si>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</si>
  <si>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</si>
  <si>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</si>
  <si>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</si>
  <si>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</si>
  <si>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</si>
  <si>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</si>
  <si>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</si>
  <si>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</si>
  <si>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</si>
  <si>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</si>
  <si>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</si>
  <si>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</si>
  <si>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</si>
  <si>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</si>
  <si>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</si>
  <si>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</si>
  <si>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</si>
  <si>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</si>
  <si>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</si>
  <si>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</si>
  <si>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</si>
  <si>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</si>
  <si>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</si>
  <si>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</si>
  <si>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</si>
  <si>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</si>
  <si>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</si>
  <si>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</si>
  <si>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</si>
  <si>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</si>
  <si>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</si>
  <si>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</si>
  <si>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</si>
  <si>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</si>
  <si>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</si>
  <si>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</si>
  <si>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</si>
  <si>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</si>
  <si>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</si>
  <si>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</si>
  <si>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</si>
  <si>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</si>
  <si>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</si>
  <si>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</si>
  <si>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</si>
  <si>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</si>
  <si>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</si>
  <si>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</si>
  <si>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</si>
  <si>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</si>
  <si>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</si>
  <si>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</si>
  <si>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</si>
  <si>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</si>
  <si>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</si>
  <si>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</si>
  <si>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</si>
  <si>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</si>
  <si>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</si>
  <si>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</si>
  <si>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</si>
  <si>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</si>
  <si>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</si>
  <si>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</si>
  <si>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</si>
  <si>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</si>
  <si>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</si>
  <si>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</si>
  <si>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</si>
  <si>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</si>
  <si>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</si>
  <si>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</si>
  <si>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</si>
  <si>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</si>
  <si>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</si>
  <si>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</si>
  <si>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</si>
  <si>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</si>
  <si>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</si>
  <si>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</si>
  <si>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</si>
  <si>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</si>
  <si>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</si>
  <si>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</si>
  <si>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</si>
  <si>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</si>
  <si>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</si>
  <si>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</si>
  <si>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</si>
  <si>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</si>
  <si>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</si>
  <si>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</si>
  <si>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</si>
  <si>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</si>
  <si>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</si>
  <si>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</si>
  <si>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</si>
  <si>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</si>
  <si>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</si>
  <si>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</si>
  <si>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</si>
  <si>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</si>
  <si>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</si>
  <si>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</si>
  <si>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</si>
  <si>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</si>
  <si>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</si>
  <si>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</si>
  <si>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</si>
  <si>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</si>
  <si>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</si>
  <si>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</si>
  <si>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</si>
  <si>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</si>
  <si>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</si>
  <si>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</si>
  <si>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</si>
  <si>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</si>
  <si>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</si>
  <si>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</si>
  <si>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</si>
  <si>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</si>
  <si>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</si>
  <si>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</si>
  <si>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</si>
  <si>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</si>
  <si>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</si>
  <si>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</si>
  <si>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</si>
  <si>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</si>
  <si>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</si>
  <si>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</si>
  <si>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</si>
  <si>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</si>
  <si>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</si>
  <si>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</si>
  <si>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</si>
  <si>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</si>
  <si>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</si>
  <si>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</si>
  <si>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</si>
  <si>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</si>
  <si>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</si>
  <si>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</si>
  <si>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</si>
  <si>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</si>
  <si>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</si>
  <si>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</si>
  <si>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</si>
  <si>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</si>
  <si>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</si>
  <si>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</si>
  <si>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</si>
  <si>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</si>
  <si>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</si>
  <si>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</si>
  <si>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</si>
  <si>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</si>
  <si>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</si>
  <si>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</si>
  <si>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</si>
  <si>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</si>
  <si>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</si>
  <si>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</si>
  <si>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</si>
  <si>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</si>
  <si>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</si>
  <si>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</si>
  <si>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</si>
  <si>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</si>
  <si>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</si>
  <si>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</si>
  <si>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</si>
  <si>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</si>
  <si>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</si>
  <si>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</si>
  <si>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</si>
  <si>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</si>
  <si>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</si>
  <si>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</si>
  <si>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</si>
  <si>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</si>
  <si>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</si>
  <si>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</si>
  <si>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</si>
  <si>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</si>
  <si>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</si>
  <si>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</si>
  <si>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</si>
  <si>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</si>
  <si>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</si>
  <si>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</si>
  <si>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</si>
  <si>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</si>
  <si>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</si>
  <si>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</si>
  <si>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</si>
  <si>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</si>
  <si>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</si>
  <si>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</si>
  <si>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</si>
  <si>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</si>
  <si>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</si>
  <si>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</si>
  <si>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</si>
  <si>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</si>
  <si>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</si>
  <si>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</si>
  <si>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</si>
  <si>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</si>
  <si>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</si>
  <si>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</si>
  <si>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</si>
  <si>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</si>
  <si>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</si>
  <si>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</si>
  <si>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</si>
  <si>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</si>
  <si>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</si>
  <si>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</si>
  <si>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</si>
  <si>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</si>
  <si>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</si>
  <si>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</si>
  <si>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</si>
  <si>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</si>
  <si>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</si>
  <si>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</si>
  <si>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</si>
  <si>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</si>
  <si>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</si>
  <si>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</si>
  <si>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</si>
  <si>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</si>
  <si>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</si>
  <si>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</si>
  <si>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</si>
  <si>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</si>
  <si>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</si>
  <si>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</si>
  <si>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</si>
  <si>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</si>
  <si>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</si>
  <si>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</si>
  <si>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</si>
  <si>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</si>
  <si>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</si>
  <si>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</si>
  <si>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</si>
  <si>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</si>
  <si>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</si>
  <si>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</si>
  <si>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</si>
  <si>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</si>
  <si>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</si>
  <si>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</si>
  <si>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</si>
  <si>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</si>
  <si>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</si>
  <si>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</si>
  <si>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</si>
  <si>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</si>
  <si>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</si>
  <si>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</si>
  <si>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</si>
  <si>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</si>
  <si>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</si>
  <si>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</si>
  <si>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</si>
  <si>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</si>
  <si>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</si>
  <si>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</si>
  <si>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</si>
  <si>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</si>
  <si>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</si>
  <si>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</si>
  <si>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</si>
  <si>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</si>
  <si>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</si>
  <si>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</si>
  <si>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</si>
  <si>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</si>
  <si>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</si>
  <si>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</si>
  <si>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</si>
  <si>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</si>
  <si>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</si>
  <si>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</si>
  <si>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</si>
  <si>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</si>
  <si>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</si>
  <si>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</si>
  <si>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</si>
  <si>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</si>
  <si>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</si>
  <si>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</si>
  <si>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</si>
  <si>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</si>
  <si>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</si>
  <si>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</si>
  <si>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</si>
  <si>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</si>
  <si>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</si>
  <si>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</si>
  <si>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</si>
  <si>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</si>
  <si>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</si>
  <si>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</si>
  <si>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</si>
  <si>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</si>
  <si>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</si>
  <si>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</si>
  <si>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</si>
  <si>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</si>
  <si>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</si>
  <si>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</si>
  <si>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</si>
  <si>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</si>
  <si>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</si>
  <si>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</si>
  <si>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</si>
  <si>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</si>
  <si>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</si>
  <si>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</si>
  <si>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</si>
  <si>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</si>
  <si>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</si>
  <si>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</si>
  <si>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</si>
  <si>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</si>
  <si>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</si>
  <si>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</si>
  <si>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</si>
  <si>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</si>
  <si>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</si>
  <si>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</si>
  <si>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</si>
  <si>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</si>
  <si>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</si>
  <si>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</si>
  <si>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</si>
  <si>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</si>
  <si>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</si>
  <si>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</si>
  <si>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</si>
  <si>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</si>
  <si>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</si>
  <si>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</si>
  <si>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</si>
  <si>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</si>
  <si>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</si>
  <si>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</si>
  <si>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</si>
  <si>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</si>
  <si>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</si>
  <si>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</si>
  <si>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</si>
  <si>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</si>
  <si>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</si>
  <si>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</si>
  <si>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</si>
  <si>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</si>
  <si>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</si>
  <si>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</si>
  <si>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</si>
  <si>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</si>
  <si>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</si>
  <si>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</si>
  <si>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</si>
  <si>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</si>
  <si>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</si>
  <si>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</si>
  <si>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</si>
  <si>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</si>
  <si>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</si>
  <si>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</si>
  <si>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</si>
  <si>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</si>
  <si>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</si>
  <si>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</si>
  <si>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</si>
  <si>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</si>
  <si>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</si>
  <si>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</si>
  <si>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</si>
  <si>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</si>
  <si>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</si>
  <si>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</si>
  <si>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</si>
  <si>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</si>
  <si>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</si>
  <si>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</si>
  <si>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</si>
  <si>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</si>
  <si>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</si>
  <si>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</si>
  <si>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</si>
  <si>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</si>
  <si>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</si>
  <si>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</si>
  <si>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</si>
  <si>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</si>
  <si>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</si>
  <si>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</si>
  <si>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</si>
  <si>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</si>
  <si>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</si>
  <si>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</si>
  <si>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</si>
  <si>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</si>
  <si>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</si>
  <si>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</si>
  <si>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</si>
  <si>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</si>
  <si>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</si>
  <si>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</si>
  <si>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</si>
  <si>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</si>
  <si>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</si>
  <si>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</si>
  <si>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</si>
  <si>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</si>
  <si>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</si>
  <si>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</si>
  <si>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</si>
  <si>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</si>
  <si>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</si>
  <si>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</si>
  <si>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</si>
  <si>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</si>
  <si>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</si>
  <si>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</si>
  <si>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</si>
  <si>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</si>
  <si>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</si>
  <si>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</si>
  <si>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</si>
  <si>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</si>
  <si>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</si>
  <si>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</si>
  <si>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</si>
  <si>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</si>
  <si>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</si>
  <si>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</si>
  <si>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</si>
  <si>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</si>
  <si>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</si>
  <si>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</si>
  <si>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</si>
  <si>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</si>
  <si>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</si>
  <si>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</si>
  <si>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</si>
  <si>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</si>
  <si>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</si>
  <si>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</si>
  <si>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</si>
  <si>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</si>
  <si>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</si>
  <si>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</si>
  <si>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</si>
  <si>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</si>
  <si>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</si>
  <si>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</si>
  <si>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</si>
  <si>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</si>
  <si>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</si>
  <si>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</si>
  <si>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</si>
  <si>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</si>
  <si>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</si>
  <si>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</si>
  <si>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</si>
  <si>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</si>
  <si>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</si>
  <si>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</si>
  <si>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</si>
  <si>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</si>
  <si>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</si>
  <si>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</si>
  <si>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</si>
  <si>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</si>
  <si>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</si>
  <si>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</si>
  <si>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</si>
  <si>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</si>
  <si>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</si>
  <si>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</si>
  <si>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</si>
  <si>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</si>
  <si>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</si>
  <si>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</si>
  <si>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</si>
  <si>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</si>
  <si>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</si>
  <si>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</si>
  <si>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</si>
  <si>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</si>
  <si>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</si>
  <si>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</si>
  <si>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</si>
  <si>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</si>
  <si>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</si>
  <si>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</si>
  <si>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</si>
  <si>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</si>
  <si>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</si>
  <si>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</si>
  <si>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</si>
  <si>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</si>
  <si>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</si>
  <si>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</si>
  <si>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</si>
  <si>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</si>
  <si>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</si>
  <si>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</si>
  <si>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</si>
  <si>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</si>
  <si>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</si>
  <si>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</si>
  <si>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</si>
  <si>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</si>
  <si>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</si>
  <si>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</si>
  <si>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</si>
  <si>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</si>
  <si>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</si>
  <si>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</si>
  <si>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</si>
  <si>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</si>
  <si>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</si>
  <si>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</si>
  <si>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</si>
  <si>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</si>
  <si>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</si>
  <si>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</si>
  <si>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</si>
  <si>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</si>
  <si>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</si>
  <si>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</si>
  <si>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</si>
  <si>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</si>
  <si>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</si>
  <si>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</si>
  <si>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</si>
  <si>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</si>
  <si>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</si>
  <si>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</si>
  <si>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</si>
  <si>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</si>
  <si>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</si>
  <si>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</si>
  <si>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</si>
  <si>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</si>
  <si>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</si>
  <si>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</si>
  <si>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</si>
  <si>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</si>
  <si>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</si>
  <si>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</si>
  <si>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</si>
  <si>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</si>
  <si>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</si>
  <si>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</si>
  <si>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</si>
  <si>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</si>
  <si>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</si>
  <si>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</si>
  <si>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</si>
  <si>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</si>
  <si>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</si>
  <si>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</si>
  <si>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</si>
  <si>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</si>
  <si>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</si>
  <si>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</si>
  <si>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</si>
  <si>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</si>
  <si>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</si>
  <si>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</si>
  <si>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</si>
  <si>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</si>
  <si>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</si>
  <si>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</si>
  <si>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</si>
  <si>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</si>
  <si>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</si>
  <si>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</si>
  <si>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</si>
  <si>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</si>
  <si>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</si>
  <si>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</si>
  <si>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</si>
  <si>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</si>
  <si>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</si>
  <si>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</si>
  <si>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</si>
  <si>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</si>
  <si>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</si>
  <si>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</si>
  <si>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</si>
  <si>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</si>
  <si>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</si>
  <si>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</si>
  <si>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</si>
  <si>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</si>
  <si>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</si>
  <si>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</si>
  <si>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</si>
  <si>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</si>
  <si>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</si>
  <si>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</si>
  <si>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</si>
  <si>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</si>
  <si>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</si>
  <si>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</si>
  <si>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</si>
  <si>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</si>
  <si>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</si>
  <si>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</si>
  <si>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</si>
  <si>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</si>
  <si>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</si>
  <si>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</si>
  <si>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</si>
  <si>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</si>
  <si>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</si>
  <si>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</si>
  <si>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</si>
  <si>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</si>
  <si>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</si>
  <si>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</si>
  <si>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</si>
  <si>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</si>
  <si>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</si>
  <si>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</si>
  <si>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</si>
  <si>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</si>
  <si>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</si>
  <si>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</si>
  <si>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</si>
  <si>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</si>
  <si>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</si>
  <si>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</si>
  <si>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</si>
  <si>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</si>
  <si>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</si>
  <si>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</si>
  <si>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</si>
  <si>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</si>
  <si>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</si>
  <si>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</si>
  <si>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</si>
  <si>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</si>
  <si>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</si>
  <si>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</si>
  <si>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</si>
  <si>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</si>
  <si>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</si>
  <si>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</si>
  <si>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</si>
  <si>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</si>
  <si>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</si>
  <si>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</si>
  <si>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</si>
  <si>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</si>
  <si>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</si>
  <si>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</si>
  <si>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</si>
  <si>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</si>
  <si>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</si>
  <si>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</si>
  <si>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</si>
  <si>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</si>
  <si>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</si>
  <si>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</si>
  <si>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</si>
  <si>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</si>
  <si>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</si>
  <si>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</si>
  <si>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</si>
  <si>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</si>
  <si>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</si>
  <si>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</si>
  <si>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</si>
  <si>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</si>
  <si>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</si>
  <si>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</si>
  <si>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</si>
  <si>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</si>
  <si>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</si>
  <si>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</si>
  <si>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</si>
  <si>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</si>
  <si>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</si>
  <si>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</si>
  <si>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</si>
  <si>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</si>
  <si>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</si>
  <si>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</si>
  <si>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</si>
  <si>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</si>
  <si>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</si>
  <si>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</si>
  <si>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</si>
  <si>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</si>
  <si>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</si>
  <si>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</si>
  <si>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</si>
  <si>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</si>
  <si>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</si>
  <si>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</si>
  <si>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</si>
  <si>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</si>
  <si>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</si>
  <si>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</si>
  <si>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</si>
  <si>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</si>
  <si>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</si>
  <si>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</si>
  <si>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</si>
  <si>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</si>
  <si>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</si>
  <si>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</si>
  <si>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</si>
  <si>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</si>
  <si>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</si>
  <si>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</si>
  <si>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</si>
  <si>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</si>
  <si>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</si>
  <si>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</si>
  <si>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</si>
  <si>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</si>
  <si>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</si>
  <si>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</si>
  <si>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</si>
  <si>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</si>
  <si>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</si>
  <si>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</si>
  <si>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</si>
  <si>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</si>
  <si>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</si>
  <si>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</si>
  <si>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</si>
  <si>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</si>
  <si>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</si>
  <si>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</si>
  <si>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</si>
  <si>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</si>
  <si>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</si>
  <si>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</si>
  <si>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</si>
  <si>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</si>
  <si>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</si>
  <si>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</si>
  <si>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</si>
  <si>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</si>
  <si>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</si>
  <si>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</si>
  <si>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</si>
  <si>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</si>
  <si>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</si>
  <si>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</si>
  <si>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</si>
  <si>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</si>
  <si>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</si>
  <si>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</si>
  <si>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</si>
  <si>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</si>
  <si>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</si>
  <si>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</si>
  <si>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</si>
  <si>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</si>
  <si>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</si>
  <si>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</si>
  <si>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</si>
  <si>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</si>
  <si>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</si>
  <si>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</si>
  <si>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</si>
  <si>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</si>
  <si>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</si>
  <si>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</si>
  <si>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</si>
  <si>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</si>
  <si>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</si>
  <si>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</si>
  <si>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</si>
  <si>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</si>
  <si>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</si>
  <si>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</si>
  <si>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</si>
  <si>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</si>
  <si>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</si>
  <si>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</si>
  <si>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</si>
  <si>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</si>
  <si>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</si>
  <si>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</si>
  <si>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</si>
  <si>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</si>
  <si>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</si>
  <si>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</si>
  <si>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</si>
  <si>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</si>
  <si>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</si>
  <si>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</si>
  <si>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</si>
  <si>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</si>
  <si>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</si>
  <si>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</si>
  <si>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</si>
  <si>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</si>
  <si>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</si>
  <si>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</si>
  <si>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</si>
  <si>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</si>
  <si>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</si>
  <si>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</si>
  <si>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</si>
  <si>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</si>
  <si>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</si>
  <si>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</si>
  <si>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</si>
  <si>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</si>
  <si>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</si>
  <si>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</si>
  <si>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</si>
  <si>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</si>
  <si>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</si>
  <si>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</si>
  <si>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</si>
  <si>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</si>
  <si>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</si>
  <si>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</si>
  <si>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</si>
  <si>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</si>
  <si>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</si>
  <si>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</si>
  <si>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</si>
  <si>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</si>
  <si>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</si>
  <si>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</si>
  <si>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</si>
  <si>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</si>
  <si>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</si>
  <si>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</si>
  <si>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</si>
  <si>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</si>
  <si>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</si>
  <si>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</si>
  <si>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</si>
  <si>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</si>
  <si>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</si>
  <si>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</si>
  <si>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</si>
  <si>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</si>
  <si>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</si>
  <si>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</si>
  <si>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</si>
  <si>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</si>
  <si>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</si>
  <si>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</si>
  <si>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</si>
  <si>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</si>
  <si>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</si>
  <si>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</si>
  <si>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</si>
  <si>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</si>
  <si>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</si>
  <si>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</si>
  <si>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</si>
  <si>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</si>
  <si>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</si>
  <si>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</si>
  <si>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</si>
  <si>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</si>
  <si>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</si>
  <si>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</si>
  <si>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</si>
  <si>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</si>
  <si>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</si>
  <si>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</si>
  <si>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</si>
  <si>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</si>
  <si>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</si>
  <si>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</si>
  <si>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</si>
  <si>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</si>
  <si>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</si>
  <si>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</si>
  <si>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</si>
  <si>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</si>
  <si>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</si>
  <si>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</si>
  <si>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</si>
  <si>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</si>
  <si>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</si>
  <si>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</si>
  <si>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</si>
  <si>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</si>
  <si>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</si>
  <si>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</si>
  <si>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</si>
  <si>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</si>
  <si>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</si>
  <si>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</si>
  <si>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</si>
  <si>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</si>
  <si>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</si>
  <si>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</si>
  <si>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</si>
  <si>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</si>
  <si>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</si>
  <si>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</si>
  <si>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</si>
  <si>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</si>
  <si>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</si>
  <si>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</si>
  <si>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</si>
  <si>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</si>
  <si>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</si>
  <si>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</si>
  <si>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</si>
  <si>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</si>
  <si>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</si>
  <si>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</si>
  <si>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</si>
  <si>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</si>
  <si>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</si>
  <si>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</si>
  <si>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</si>
  <si>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</si>
  <si>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</si>
  <si>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</si>
  <si>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</si>
  <si>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</si>
  <si>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</si>
  <si>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</si>
  <si>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</si>
  <si>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</si>
  <si>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</si>
  <si>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</si>
  <si>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</si>
  <si>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</si>
  <si>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</si>
  <si>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</si>
  <si>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</si>
  <si>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</si>
  <si>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</si>
  <si>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</si>
  <si>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</si>
  <si>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</si>
  <si>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</si>
  <si>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</si>
  <si>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</si>
  <si>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</si>
  <si>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</si>
  <si>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</si>
  <si>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</si>
  <si>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</si>
  <si>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</si>
  <si>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</si>
  <si>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</si>
  <si>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</si>
  <si>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</si>
  <si>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</si>
  <si>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</si>
  <si>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</si>
  <si>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</si>
  <si>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</si>
  <si>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</si>
  <si>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</si>
  <si>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</si>
  <si>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</si>
  <si>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</si>
  <si>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</si>
  <si>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</si>
  <si>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</si>
  <si>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</si>
  <si>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</si>
  <si>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</si>
  <si>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</si>
  <si>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</si>
  <si>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</si>
  <si>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</si>
  <si>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</si>
  <si>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</si>
  <si>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</si>
  <si>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</si>
  <si>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</si>
  <si>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</si>
  <si>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</si>
  <si>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</si>
  <si>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</si>
  <si>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</si>
  <si>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</si>
  <si>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</si>
  <si>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</si>
  <si>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</si>
  <si>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</si>
  <si>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</si>
  <si>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</si>
  <si>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</si>
  <si>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</si>
  <si>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</si>
  <si>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</si>
  <si>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</si>
  <si>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</si>
  <si>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</si>
  <si>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</si>
  <si>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</si>
  <si>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</si>
  <si>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</si>
  <si>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</si>
  <si>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</si>
  <si>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</si>
  <si>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</si>
  <si>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</si>
  <si>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</si>
  <si>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</si>
  <si>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</si>
  <si>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</si>
  <si>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</si>
  <si>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</si>
  <si>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</si>
  <si>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</si>
  <si>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</si>
  <si>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</si>
  <si>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</si>
  <si>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</si>
  <si>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</si>
  <si>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</si>
  <si>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</si>
  <si>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</si>
  <si>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</si>
  <si>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</si>
  <si>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</si>
  <si>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</si>
  <si>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</si>
  <si>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</si>
  <si>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</si>
  <si>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</si>
  <si>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</si>
  <si>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</si>
  <si>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</si>
  <si>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</si>
  <si>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</si>
  <si>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</si>
  <si>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</si>
  <si>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</si>
  <si>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</si>
  <si>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</si>
  <si>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</si>
  <si>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</si>
  <si>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</si>
  <si>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</si>
  <si>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</si>
  <si>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</si>
  <si>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</si>
  <si>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</si>
  <si>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</si>
  <si>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</si>
  <si>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</si>
  <si>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</si>
  <si>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</si>
  <si>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</si>
  <si>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</si>
  <si>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</si>
  <si>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</si>
  <si>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</si>
  <si>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</si>
  <si>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</si>
  <si>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</si>
  <si>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</si>
  <si>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</si>
  <si>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</si>
  <si>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</si>
  <si>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</si>
  <si>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</si>
  <si>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</si>
  <si>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</si>
  <si>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</si>
  <si>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</si>
  <si>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</si>
  <si>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</si>
  <si>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</si>
  <si>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</si>
  <si>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</si>
  <si>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</si>
  <si>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</si>
  <si>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</si>
  <si>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</si>
  <si>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</si>
  <si>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</si>
  <si>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</si>
  <si>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</si>
  <si>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</si>
  <si>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</si>
  <si>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</si>
  <si>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</si>
  <si>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</si>
  <si>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</si>
  <si>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</si>
  <si>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</si>
  <si>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</si>
  <si>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</si>
  <si>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</si>
  <si>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</si>
  <si>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</si>
  <si>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</si>
  <si>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</si>
  <si>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</si>
  <si>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</si>
  <si>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</si>
  <si>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</si>
  <si>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</si>
  <si>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</si>
  <si>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</si>
  <si>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</si>
  <si>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</si>
  <si>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</si>
  <si>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</si>
  <si>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</si>
  <si>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</si>
  <si>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</si>
  <si>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</si>
  <si>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</si>
  <si>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</si>
  <si>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</si>
  <si>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</si>
  <si>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</si>
  <si>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</si>
  <si>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</si>
  <si>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</si>
  <si>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</si>
  <si>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</si>
  <si>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</si>
  <si>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</si>
  <si>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</si>
  <si>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</si>
  <si>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</si>
  <si>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</si>
  <si>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</si>
  <si>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</si>
  <si>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</si>
  <si>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</si>
  <si>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</si>
  <si>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</si>
  <si>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</si>
  <si>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</si>
  <si>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</si>
  <si>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</si>
  <si>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</si>
  <si>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</si>
  <si>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</si>
  <si>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</si>
  <si>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</si>
  <si>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</si>
  <si>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</si>
  <si>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</si>
  <si>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</si>
  <si>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</si>
  <si>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</si>
  <si>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</si>
  <si>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</si>
  <si>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</si>
  <si>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</si>
  <si>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</si>
  <si>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</si>
  <si>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</si>
  <si>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</si>
  <si>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</si>
  <si>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</si>
  <si>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</si>
  <si>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</si>
  <si>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</si>
  <si>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</si>
  <si>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</si>
  <si>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</si>
  <si>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</si>
  <si>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</si>
  <si>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</si>
  <si>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</si>
  <si>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</si>
  <si>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</si>
  <si>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</si>
  <si>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</si>
  <si>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</si>
  <si>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</si>
  <si>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</si>
  <si>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</si>
  <si>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</si>
  <si>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</si>
  <si>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</si>
  <si>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</si>
  <si>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</si>
  <si>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</si>
  <si>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</si>
  <si>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</si>
  <si>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</si>
  <si>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</si>
  <si>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</si>
  <si>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</si>
  <si>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</si>
  <si>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</si>
  <si>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</si>
  <si>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</si>
  <si>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</si>
  <si>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</si>
  <si>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</si>
  <si>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</si>
  <si>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</si>
  <si>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</si>
  <si>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</si>
  <si>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</si>
  <si>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</si>
  <si>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</si>
  <si>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</si>
  <si>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</si>
  <si>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</si>
  <si>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</si>
  <si>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</si>
  <si>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</si>
  <si>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</si>
  <si>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</si>
  <si>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</si>
  <si>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</si>
  <si>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</si>
  <si>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</si>
  <si>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</si>
  <si>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</si>
  <si>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</si>
  <si>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</si>
  <si>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</si>
  <si>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</si>
  <si>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</si>
  <si>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</si>
  <si>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</si>
  <si>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</si>
  <si>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</si>
  <si>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</si>
  <si>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</si>
  <si>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</si>
  <si>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</si>
  <si>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</si>
  <si>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</si>
  <si>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</si>
  <si>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</si>
  <si>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</si>
  <si>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</si>
  <si>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</si>
  <si>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</si>
  <si>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</si>
  <si>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</si>
  <si>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</si>
  <si>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</si>
  <si>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</si>
  <si>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</si>
  <si>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</si>
  <si>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</si>
  <si>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</si>
  <si>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</si>
  <si>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</si>
  <si>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</si>
  <si>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</si>
  <si>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</si>
  <si>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</si>
  <si>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</si>
  <si>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</si>
  <si>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</si>
  <si>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</si>
  <si>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</si>
  <si>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</si>
  <si>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</si>
  <si>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</si>
  <si>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</si>
  <si>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</si>
  <si>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</si>
  <si>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</si>
  <si>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</si>
  <si>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</si>
  <si>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</si>
  <si>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</si>
  <si>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</si>
  <si>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</si>
  <si>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</si>
  <si>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</si>
  <si>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</si>
  <si>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</si>
  <si>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</si>
  <si>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</si>
  <si>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</si>
  <si>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</si>
  <si>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</si>
  <si>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</si>
  <si>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</si>
  <si>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</si>
  <si>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</si>
  <si>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</si>
  <si>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</si>
  <si>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</si>
  <si>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</si>
  <si>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</si>
  <si>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</si>
  <si>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</si>
  <si>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</si>
  <si>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</si>
  <si>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</si>
  <si>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</si>
  <si>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</si>
  <si>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</si>
  <si>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</si>
  <si>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</si>
  <si>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</si>
  <si>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</si>
  <si>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</si>
  <si>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</si>
  <si>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</si>
  <si>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</si>
  <si>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</si>
  <si>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</si>
  <si>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</si>
  <si>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</si>
  <si>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</si>
  <si>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</si>
  <si>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</si>
  <si>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</si>
  <si>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</si>
  <si>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</si>
  <si>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</si>
  <si>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</si>
  <si>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</si>
  <si>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</si>
  <si>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</si>
  <si>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</si>
  <si>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</si>
  <si>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</si>
  <si>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</si>
  <si>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</si>
  <si>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</si>
  <si>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</si>
  <si>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</si>
  <si>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</si>
  <si>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</si>
  <si>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</si>
  <si>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</si>
  <si>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</si>
  <si>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</si>
  <si>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</si>
  <si>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</si>
  <si>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</si>
  <si>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</si>
  <si>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</si>
  <si>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</si>
  <si>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</si>
  <si>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</si>
  <si>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</si>
  <si>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</si>
  <si>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</si>
  <si>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</si>
  <si>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</si>
  <si>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</si>
  <si>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</si>
  <si>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</si>
  <si>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</si>
  <si>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</si>
  <si>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</si>
  <si>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</si>
  <si>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</si>
  <si>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</si>
  <si>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</si>
  <si>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</si>
  <si>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</si>
  <si>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</si>
  <si>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</si>
  <si>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</si>
  <si>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</si>
  <si>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</si>
  <si>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</si>
  <si>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</si>
  <si>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</si>
  <si>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</si>
  <si>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</si>
  <si>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</si>
  <si>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</si>
  <si>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</si>
  <si>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</si>
  <si>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</si>
  <si>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</si>
  <si>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</si>
  <si>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</si>
  <si>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</si>
  <si>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</si>
  <si>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</si>
  <si>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</si>
  <si>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</si>
  <si>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</si>
  <si>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</si>
  <si>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</si>
  <si>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</si>
  <si>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</si>
  <si>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</si>
  <si>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</si>
  <si>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</si>
  <si>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</si>
  <si>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</si>
  <si>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</si>
  <si>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</si>
  <si>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</si>
  <si>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</si>
  <si>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</si>
  <si>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</si>
  <si>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</si>
  <si>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</si>
  <si>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</si>
  <si>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</si>
  <si>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</si>
  <si>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</si>
  <si>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</si>
  <si>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</si>
  <si>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</si>
  <si>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</si>
  <si>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</si>
  <si>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</si>
  <si>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</si>
  <si>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</si>
  <si>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</si>
  <si>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</si>
  <si>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</si>
  <si>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</si>
  <si>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</si>
  <si>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</si>
  <si>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</si>
  <si>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</si>
  <si>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</si>
  <si>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</si>
  <si>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</si>
  <si>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</si>
  <si>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</si>
  <si>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</si>
  <si>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</si>
  <si>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</si>
  <si>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</si>
  <si>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</si>
  <si>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</si>
  <si>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</si>
  <si>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</si>
  <si>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</si>
  <si>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</si>
  <si>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</si>
  <si>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</si>
  <si>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</si>
  <si>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</si>
  <si>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</si>
  <si>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</si>
  <si>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</si>
  <si>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</si>
  <si>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</si>
  <si>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</si>
  <si>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</si>
  <si>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</si>
  <si>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</si>
  <si>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</si>
  <si>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</si>
  <si>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</si>
  <si>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</si>
  <si>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</si>
  <si>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</si>
  <si>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</si>
  <si>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</si>
  <si>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</si>
  <si>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</si>
  <si>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</si>
  <si>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</si>
  <si>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</si>
  <si>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</si>
  <si>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</si>
  <si>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</si>
  <si>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</si>
  <si>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</si>
  <si>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</si>
  <si>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</si>
  <si>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</si>
  <si>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</si>
  <si>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</si>
  <si>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</si>
  <si>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</si>
  <si>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</si>
  <si>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</si>
  <si>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</si>
  <si>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</si>
  <si>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</si>
  <si>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</si>
  <si>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</si>
  <si>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</si>
  <si>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</si>
  <si>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</si>
  <si>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</si>
  <si>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</si>
  <si>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</si>
  <si>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</si>
  <si>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</si>
  <si>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</si>
  <si>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</si>
  <si>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</si>
  <si>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</si>
  <si>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</si>
  <si>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</si>
  <si>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</si>
  <si>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</si>
  <si>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</si>
  <si>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</si>
  <si>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</si>
  <si>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</si>
  <si>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</si>
  <si>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</si>
  <si>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</si>
  <si>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</si>
  <si>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</si>
  <si>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</si>
  <si>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</si>
  <si>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</si>
  <si>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</si>
  <si>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</si>
  <si>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</si>
  <si>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</si>
  <si>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</si>
  <si>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</si>
  <si>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</si>
  <si>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</si>
  <si>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</si>
  <si>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</si>
  <si>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</si>
  <si>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</si>
  <si>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</si>
  <si>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</si>
  <si>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</si>
  <si>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</si>
  <si>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</si>
  <si>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</si>
  <si>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</si>
  <si>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</si>
  <si>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</si>
  <si>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</si>
  <si>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</si>
  <si>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</si>
  <si>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</si>
  <si>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</si>
  <si>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</si>
  <si>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</si>
  <si>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</si>
  <si>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</si>
  <si>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</si>
  <si>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</si>
  <si>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</si>
  <si>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</si>
  <si>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</si>
  <si>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</si>
  <si>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</si>
  <si>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</si>
  <si>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</si>
  <si>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</si>
  <si>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</si>
  <si>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</si>
  <si>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</si>
  <si>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</si>
  <si>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</si>
  <si>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</si>
  <si>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</si>
  <si>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</si>
  <si>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</si>
  <si>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</si>
  <si>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</si>
  <si>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</si>
  <si>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</si>
  <si>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</si>
  <si>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</si>
  <si>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</si>
  <si>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</si>
  <si>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</si>
  <si>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</si>
  <si>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</si>
  <si>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</si>
  <si>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</si>
  <si>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</si>
  <si>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</si>
  <si>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</si>
  <si>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</si>
  <si>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</si>
  <si>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</si>
  <si>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</si>
  <si>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</si>
  <si>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</si>
  <si>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</si>
  <si>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</si>
  <si>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</si>
  <si>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</si>
  <si>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</si>
  <si>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</si>
  <si>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</si>
  <si>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</si>
  <si>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</si>
  <si>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</si>
  <si>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</si>
  <si>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</si>
  <si>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</si>
  <si>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</si>
  <si>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</si>
  <si>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</si>
  <si>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</si>
  <si>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</si>
  <si>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</si>
  <si>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</si>
  <si>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</si>
  <si>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</si>
  <si>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</si>
  <si>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</si>
  <si>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</si>
  <si>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</si>
  <si>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</si>
  <si>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</si>
  <si>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</si>
  <si>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</si>
  <si>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</si>
  <si>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</si>
  <si>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</si>
  <si>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</si>
  <si>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</si>
  <si>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</si>
  <si>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</si>
  <si>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</si>
  <si>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</si>
  <si>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</si>
  <si>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</si>
  <si>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</si>
  <si>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</si>
  <si>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</si>
  <si>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</si>
  <si>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</si>
  <si>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</si>
  <si>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</si>
  <si>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</si>
  <si>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</si>
  <si>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</si>
  <si>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</si>
  <si>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</si>
  <si>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</si>
  <si>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</si>
  <si>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</si>
  <si>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</si>
  <si>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</si>
  <si>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</si>
  <si>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</si>
  <si>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</si>
  <si>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</si>
  <si>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</si>
  <si>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</si>
  <si>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</si>
  <si>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</si>
  <si>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</si>
  <si>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</si>
  <si>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</si>
  <si>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</si>
  <si>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</si>
  <si>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</si>
  <si>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</si>
  <si>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</si>
  <si>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</si>
  <si>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</si>
  <si>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</si>
  <si>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</si>
  <si>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</si>
  <si>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</si>
  <si>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</si>
  <si>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</si>
  <si>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</si>
  <si>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</si>
  <si>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</si>
  <si>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</si>
  <si>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</si>
  <si>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</si>
  <si>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</si>
  <si>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</si>
  <si>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</si>
  <si>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</si>
  <si>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</si>
  <si>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</si>
  <si>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</si>
  <si>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</si>
  <si>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</si>
  <si>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</si>
  <si>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</si>
  <si>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</si>
  <si>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</si>
  <si>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</si>
  <si>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</si>
  <si>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</si>
  <si>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</si>
  <si>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</si>
  <si>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</si>
  <si>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</si>
  <si>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</si>
  <si>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</si>
  <si>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</si>
  <si>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</si>
  <si>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</si>
  <si>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</si>
  <si>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</si>
  <si>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</si>
  <si>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</si>
  <si>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</si>
  <si>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</si>
  <si>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</si>
  <si>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</si>
  <si>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</si>
  <si>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</si>
  <si>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</si>
  <si>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</si>
  <si>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</si>
  <si>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</si>
  <si>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</si>
  <si>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</si>
  <si>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</si>
  <si>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</si>
  <si>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</si>
  <si>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</si>
  <si>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</si>
  <si>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</si>
  <si>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</si>
  <si>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</si>
  <si>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</si>
  <si>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</si>
  <si>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</si>
  <si>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</si>
  <si>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</si>
  <si>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</si>
  <si>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</si>
  <si>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</si>
  <si>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</si>
  <si>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</si>
  <si>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</si>
  <si>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</si>
  <si>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</si>
  <si>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</si>
  <si>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</si>
  <si>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</si>
  <si>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</si>
  <si>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</si>
  <si>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</si>
  <si>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</si>
  <si>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</si>
  <si>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</si>
  <si>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</si>
  <si>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</si>
  <si>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</si>
  <si>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</si>
  <si>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</si>
  <si>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</si>
  <si>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</si>
  <si>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</si>
  <si>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</si>
  <si>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</si>
  <si>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</si>
  <si>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</si>
  <si>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</si>
  <si>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</si>
  <si>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</si>
  <si>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</si>
  <si>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</si>
  <si>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</si>
  <si>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</si>
  <si>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</si>
  <si>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</si>
  <si>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</si>
  <si>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</si>
  <si>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</si>
  <si>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</si>
  <si>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</si>
  <si>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</si>
  <si>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</si>
  <si>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</si>
  <si>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</si>
  <si>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</si>
  <si>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</si>
  <si>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</si>
  <si>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</si>
  <si>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</si>
  <si>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</si>
  <si>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</si>
  <si>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</si>
  <si>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</si>
  <si>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</si>
  <si>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</si>
  <si>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</si>
  <si>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</si>
  <si>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</si>
  <si>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</si>
  <si>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</si>
  <si>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</si>
  <si>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</si>
  <si>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</si>
  <si>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</si>
  <si>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</si>
  <si>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</si>
  <si>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</si>
  <si>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</si>
  <si>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</si>
  <si>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</si>
  <si>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</si>
  <si>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</si>
  <si>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</si>
  <si>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</si>
  <si>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</si>
  <si>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</si>
  <si>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</si>
  <si>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</si>
  <si>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</si>
  <si>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</si>
  <si>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</si>
  <si>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</si>
  <si>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</si>
  <si>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</si>
  <si>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</si>
  <si>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</si>
  <si>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</si>
  <si>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</si>
  <si>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</si>
  <si>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</si>
  <si>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</si>
  <si>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</si>
  <si>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</si>
  <si>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</si>
  <si>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</si>
  <si>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</si>
  <si>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</si>
  <si>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</si>
  <si>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</si>
  <si>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</si>
  <si>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</si>
  <si>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</si>
  <si>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</si>
  <si>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</si>
  <si>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</si>
  <si>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</si>
  <si>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</si>
  <si>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</si>
  <si>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</si>
  <si>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</si>
  <si>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</si>
  <si>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</si>
  <si>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</si>
  <si>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</si>
  <si>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</si>
  <si>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</si>
  <si>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</si>
  <si>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</si>
  <si>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</si>
  <si>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</si>
  <si>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</si>
  <si>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</si>
  <si>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</si>
  <si>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</si>
  <si>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</si>
  <si>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</si>
  <si>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</si>
  <si>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</si>
  <si>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</si>
  <si>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</si>
  <si>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</si>
  <si>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</si>
  <si>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</si>
  <si>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</si>
  <si>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</si>
  <si>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</si>
  <si>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</si>
  <si>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</si>
  <si>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</si>
  <si>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</si>
  <si>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</si>
  <si>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</si>
  <si>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</si>
  <si>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</si>
  <si>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</si>
  <si>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</si>
  <si>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</si>
  <si>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</si>
  <si>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</si>
  <si>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</si>
  <si>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</si>
  <si>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</si>
  <si>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</si>
  <si>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</si>
  <si>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</si>
  <si>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</si>
  <si>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</si>
  <si>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</si>
  <si>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</si>
  <si>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</si>
  <si>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</si>
  <si>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</si>
  <si>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</si>
  <si>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</si>
  <si>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</si>
  <si>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</si>
  <si>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</si>
  <si>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</si>
  <si>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</si>
  <si>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</si>
  <si>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</si>
  <si>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</si>
  <si>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</si>
  <si>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</si>
  <si>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</si>
  <si>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</si>
  <si>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</si>
  <si>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</si>
  <si>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</si>
  <si>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</si>
  <si>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</si>
  <si>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</si>
  <si>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</si>
  <si>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</si>
  <si>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</si>
  <si>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</si>
  <si>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</si>
  <si>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</si>
  <si>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</si>
  <si>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</si>
  <si>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</si>
  <si>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</si>
  <si>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</si>
  <si>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</si>
  <si>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</si>
  <si>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</si>
  <si>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</si>
  <si>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</si>
  <si>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</si>
  <si>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</si>
  <si>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</si>
  <si>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</si>
  <si>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</si>
  <si>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</si>
  <si>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</si>
  <si>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</si>
  <si>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</si>
  <si>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</si>
  <si>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</si>
  <si>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</si>
  <si>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</si>
  <si>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</si>
  <si>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</si>
  <si>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</si>
  <si>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</si>
  <si>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</si>
  <si>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</si>
  <si>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</si>
  <si>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</si>
  <si>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</si>
  <si>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</si>
  <si>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</si>
  <si>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</si>
  <si>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</si>
  <si>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</si>
  <si>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</si>
  <si>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</si>
  <si>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</si>
  <si>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</si>
  <si>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</si>
  <si>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</si>
  <si>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</si>
  <si>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</si>
  <si>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</si>
  <si>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</si>
  <si>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</si>
  <si>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</si>
  <si>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</si>
  <si>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</si>
  <si>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</si>
  <si>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</si>
  <si>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</si>
  <si>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</si>
  <si>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</si>
  <si>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</si>
  <si>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</si>
  <si>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</si>
  <si>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</si>
  <si>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</si>
  <si>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</si>
  <si>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</si>
  <si>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</si>
  <si>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</si>
  <si>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</si>
  <si>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</si>
  <si>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</si>
  <si>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</si>
  <si>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</si>
  <si>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</si>
  <si>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</si>
  <si>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</si>
  <si>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</si>
  <si>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</si>
  <si>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</si>
  <si>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</si>
  <si>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</si>
  <si>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</si>
  <si>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</si>
  <si>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</si>
  <si>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</si>
  <si>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</si>
  <si>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</si>
  <si>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</si>
  <si>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</si>
  <si>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</si>
  <si>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</si>
  <si>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</si>
  <si>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</si>
  <si>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</si>
  <si>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</si>
  <si>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</si>
  <si>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</si>
  <si>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</si>
  <si>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</si>
  <si>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</si>
  <si>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</si>
  <si>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</si>
  <si>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</si>
  <si>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</si>
  <si>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</si>
  <si>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</si>
  <si>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</si>
  <si>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</si>
  <si>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</si>
  <si>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</si>
  <si>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</si>
  <si>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</si>
  <si>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</si>
  <si>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</si>
  <si>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</si>
  <si>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</si>
  <si>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</si>
  <si>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</si>
  <si>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</si>
  <si>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</si>
  <si>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</si>
  <si>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</si>
  <si>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</si>
  <si>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</si>
  <si>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</si>
  <si>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</si>
  <si>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</si>
  <si>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</si>
  <si>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</si>
  <si>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</si>
  <si>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</si>
  <si>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</si>
  <si>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</si>
  <si>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</si>
  <si>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</si>
  <si>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</si>
  <si>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</si>
  <si>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</si>
  <si>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</si>
  <si>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</si>
  <si>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</si>
  <si>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</si>
  <si>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</si>
  <si>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</si>
  <si>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</si>
  <si>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</si>
  <si>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</si>
  <si>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</si>
  <si>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</si>
  <si>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</si>
  <si>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</si>
  <si>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</si>
  <si>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</si>
  <si>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</si>
  <si>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</si>
  <si>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</si>
  <si>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</si>
  <si>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</si>
  <si>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</si>
  <si>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</si>
  <si>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</si>
  <si>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</si>
  <si>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</si>
  <si>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</si>
  <si>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</si>
  <si>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</si>
  <si>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</si>
  <si>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</si>
  <si>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</si>
  <si>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</si>
  <si>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</si>
  <si>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</si>
  <si>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</si>
  <si>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</si>
  <si>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</si>
  <si>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</si>
  <si>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</si>
  <si>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</si>
  <si>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</si>
  <si>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</si>
  <si>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</si>
  <si>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</si>
  <si>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</si>
  <si>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</si>
  <si>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</si>
  <si>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</si>
  <si>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</si>
  <si>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</si>
  <si>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</si>
  <si>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</si>
  <si>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</si>
  <si>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</si>
  <si>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</si>
  <si>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</si>
  <si>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</si>
  <si>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</si>
  <si>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</si>
  <si>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</si>
  <si>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</si>
  <si>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</si>
  <si>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</si>
  <si>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</si>
  <si>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</si>
  <si>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</si>
  <si>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</si>
  <si>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</si>
  <si>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</si>
  <si>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</si>
  <si>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</si>
  <si>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</si>
  <si>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</si>
  <si>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</si>
  <si>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</si>
  <si>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</si>
  <si>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</si>
  <si>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</si>
  <si>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</si>
  <si>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</si>
  <si>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</si>
  <si>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</si>
  <si>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</si>
  <si>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</si>
  <si>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</si>
  <si>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</si>
  <si>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</si>
  <si>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</si>
  <si>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</si>
  <si>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</si>
  <si>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</si>
  <si>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</si>
  <si>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</si>
  <si>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</si>
  <si>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</si>
  <si>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</si>
  <si>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</si>
  <si>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</si>
  <si>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</si>
  <si>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</si>
  <si>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</si>
  <si>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</si>
  <si>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</si>
  <si>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</si>
  <si>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</si>
  <si>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</si>
  <si>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</si>
  <si>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</si>
  <si>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</si>
  <si>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</si>
  <si>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</si>
  <si>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</si>
  <si>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</si>
  <si>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</si>
  <si>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</si>
  <si>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</si>
  <si>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</si>
  <si>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</si>
  <si>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</si>
  <si>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</si>
  <si>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</si>
  <si>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</si>
  <si>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</si>
  <si>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</si>
  <si>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</si>
  <si>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</si>
  <si>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</si>
  <si>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</si>
  <si>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</si>
  <si>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</si>
  <si>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</si>
  <si>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</si>
  <si>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</si>
  <si>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</si>
  <si>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</si>
  <si>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</si>
  <si>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</si>
  <si>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</si>
  <si>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</si>
  <si>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</si>
  <si>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</si>
  <si>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</si>
  <si>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</si>
  <si>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</si>
  <si>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</si>
  <si>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</si>
  <si>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</si>
  <si>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</si>
  <si>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</si>
  <si>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</si>
  <si>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</si>
  <si>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</si>
  <si>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</si>
  <si>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</si>
  <si>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</si>
  <si>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</si>
  <si>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</si>
  <si>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</si>
  <si>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</si>
  <si>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</si>
  <si>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</si>
  <si>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</si>
  <si>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</si>
  <si>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</si>
  <si>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</si>
  <si>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</si>
  <si>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</si>
  <si>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</si>
  <si>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</si>
  <si>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</si>
  <si>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</si>
  <si>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</si>
  <si>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</si>
  <si>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</si>
  <si>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</si>
  <si>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</si>
  <si>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</si>
  <si>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</si>
  <si>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</si>
  <si>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</si>
  <si>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</si>
  <si>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</si>
  <si>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</si>
  <si>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</si>
  <si>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</si>
  <si>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</si>
  <si>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</si>
  <si>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</si>
  <si>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</si>
  <si>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</si>
  <si>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</si>
  <si>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</si>
  <si>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</si>
  <si>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</si>
  <si>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</si>
  <si>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</si>
  <si>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</si>
  <si>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</si>
  <si>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</si>
  <si>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</si>
  <si>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</si>
  <si>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</si>
  <si>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</si>
  <si>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</si>
  <si>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</si>
  <si>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</si>
  <si>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</si>
  <si>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</si>
  <si>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</si>
  <si>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</si>
  <si>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</si>
  <si>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</si>
  <si>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</si>
  <si>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</si>
  <si>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</si>
  <si>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</si>
  <si>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</si>
  <si>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</si>
  <si>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</si>
  <si>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</si>
  <si>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</si>
  <si>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</si>
  <si>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</si>
  <si>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</si>
  <si>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</si>
  <si>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</si>
  <si>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</si>
  <si>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</si>
  <si>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</si>
  <si>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</si>
  <si>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</si>
  <si>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</si>
  <si>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</si>
  <si>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</si>
  <si>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</si>
  <si>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</si>
  <si>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</si>
  <si>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</si>
  <si>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</si>
  <si>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</si>
  <si>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</si>
  <si>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</si>
  <si>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</si>
  <si>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</si>
  <si>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</si>
  <si>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</si>
  <si>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</si>
  <si>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</si>
  <si>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</si>
  <si>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</si>
  <si>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</si>
  <si>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</si>
  <si>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</si>
  <si>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</si>
  <si>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</si>
  <si>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</si>
  <si>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</si>
  <si>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</si>
  <si>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</si>
  <si>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</si>
  <si>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</si>
  <si>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</si>
  <si>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</si>
  <si>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</si>
  <si>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</si>
  <si>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</si>
  <si>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</si>
  <si>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</si>
  <si>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</si>
  <si>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</si>
  <si>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</si>
  <si>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</si>
  <si>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</si>
  <si>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</si>
  <si>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</si>
  <si>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</si>
  <si>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</si>
  <si>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</si>
  <si>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</si>
  <si>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</si>
  <si>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</si>
  <si>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</si>
  <si>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</si>
  <si>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</si>
  <si>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</si>
  <si>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</si>
  <si>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</si>
  <si>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</si>
  <si>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</si>
  <si>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</si>
  <si>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</si>
  <si>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</si>
  <si>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</si>
  <si>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</si>
  <si>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</si>
  <si>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</si>
  <si>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</si>
  <si>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</si>
  <si>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</si>
  <si>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</si>
  <si>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</si>
  <si>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</si>
  <si>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</si>
  <si>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</si>
  <si>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</si>
  <si>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</si>
  <si>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</si>
  <si>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</si>
  <si>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</si>
  <si>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</si>
  <si>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</si>
  <si>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</si>
  <si>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</si>
  <si>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</si>
  <si>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</si>
  <si>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</si>
  <si>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</si>
  <si>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</si>
  <si>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</si>
  <si>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</si>
  <si>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</si>
  <si>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</si>
  <si>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</si>
  <si>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</si>
  <si>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</si>
  <si>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</si>
  <si>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</si>
  <si>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</si>
  <si>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</si>
  <si>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</si>
  <si>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</si>
  <si>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</si>
  <si>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</si>
  <si>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</si>
  <si>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</si>
  <si>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</si>
  <si>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</si>
  <si>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</si>
  <si>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</si>
  <si>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</si>
  <si>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</si>
  <si>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</si>
  <si>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</si>
  <si>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</si>
  <si>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</si>
  <si>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</si>
  <si>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</si>
  <si>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</si>
  <si>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</si>
  <si>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</si>
  <si>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</si>
  <si>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</si>
  <si>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</si>
  <si>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</si>
  <si>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</si>
  <si>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</si>
  <si>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</si>
  <si>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</si>
  <si>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</si>
  <si>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</si>
  <si>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</si>
  <si>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</si>
  <si>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</si>
  <si>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</si>
  <si>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</si>
  <si>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</si>
  <si>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</si>
  <si>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</si>
  <si>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</si>
  <si>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</si>
  <si>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</si>
  <si>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</si>
  <si>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</si>
  <si>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</si>
  <si>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</si>
  <si>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</si>
  <si>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</si>
  <si>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</si>
  <si>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</si>
  <si>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</si>
  <si>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</si>
  <si>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</si>
  <si>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</si>
  <si>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</si>
  <si>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</si>
  <si>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</si>
  <si>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</si>
  <si>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</si>
  <si>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</si>
  <si>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</si>
  <si>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</si>
  <si>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</si>
  <si>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</si>
  <si>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</si>
  <si>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</si>
  <si>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</si>
  <si>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</si>
  <si>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</si>
  <si>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</si>
  <si>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</si>
  <si>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</si>
  <si>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</si>
  <si>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</si>
  <si>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</si>
  <si>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</si>
  <si>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</si>
  <si>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</si>
  <si>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</si>
  <si>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</si>
  <si>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</si>
  <si>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</si>
  <si>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</si>
  <si>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</si>
  <si>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</si>
  <si>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</si>
  <si>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</si>
  <si>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</si>
  <si>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</si>
  <si>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</si>
  <si>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</si>
  <si>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</si>
  <si>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</si>
  <si>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</si>
  <si>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</si>
  <si>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</si>
  <si>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</si>
  <si>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</si>
  <si>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</si>
  <si>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</si>
  <si>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</si>
  <si>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</si>
  <si>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</si>
  <si>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</si>
  <si>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</si>
  <si>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</si>
  <si>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</si>
  <si>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</si>
  <si>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</si>
  <si>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</si>
  <si>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</si>
  <si>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</si>
  <si>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</si>
  <si>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</si>
  <si>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</si>
  <si>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</si>
  <si>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</si>
  <si>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</si>
  <si>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</si>
  <si>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</si>
  <si>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</si>
  <si>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</si>
  <si>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</si>
  <si>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</si>
  <si>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</si>
  <si>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</si>
  <si>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</si>
  <si>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</si>
  <si>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</si>
  <si>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</si>
  <si>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</si>
  <si>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</si>
  <si>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</si>
  <si>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</si>
  <si>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</si>
  <si>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</si>
  <si>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</si>
  <si>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</si>
  <si>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</si>
  <si>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</si>
  <si>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</si>
  <si>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</si>
  <si>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</si>
  <si>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</si>
  <si>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</si>
  <si>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</si>
  <si>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</si>
  <si>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</si>
  <si>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</si>
  <si>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</si>
  <si>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</si>
  <si>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</si>
  <si>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</si>
  <si>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</si>
  <si>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</si>
  <si>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</si>
  <si>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</si>
  <si>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</si>
  <si>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</si>
  <si>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</si>
  <si>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</si>
  <si>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</si>
  <si>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</si>
  <si>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</si>
  <si>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</si>
  <si>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</si>
  <si>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</si>
  <si>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</si>
  <si>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</si>
  <si>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</si>
  <si>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</si>
  <si>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</si>
  <si>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</si>
  <si>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</si>
  <si>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</si>
  <si>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</si>
  <si>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</si>
  <si>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</si>
  <si>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</si>
  <si>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</si>
  <si>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</si>
  <si>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</si>
  <si>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</si>
  <si>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</si>
  <si>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</si>
  <si>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</si>
  <si>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</si>
  <si>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</si>
  <si>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</si>
  <si>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</si>
  <si>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</si>
  <si>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</si>
  <si>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</si>
  <si>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</si>
  <si>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</si>
  <si>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</si>
  <si>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</si>
  <si>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</si>
  <si>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</si>
  <si>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</si>
  <si>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</si>
  <si>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</si>
  <si>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</si>
  <si>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</si>
  <si>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</si>
  <si>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</si>
  <si>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</si>
  <si>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</si>
  <si>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</si>
  <si>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</si>
  <si>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</si>
  <si>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</si>
  <si>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</si>
  <si>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</si>
  <si>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</si>
  <si>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</si>
  <si>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</si>
  <si>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</si>
  <si>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</si>
  <si>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</si>
  <si>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</si>
  <si>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</si>
  <si>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</si>
  <si>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</si>
  <si>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</si>
  <si>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</si>
  <si>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</si>
  <si>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</si>
  <si>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</si>
  <si>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</si>
  <si>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</si>
  <si>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</si>
  <si>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</si>
  <si>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</si>
  <si>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</si>
  <si>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</si>
  <si>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</si>
  <si>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</si>
  <si>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</si>
  <si>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</si>
  <si>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</si>
  <si>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</si>
  <si>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</si>
  <si>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</si>
  <si>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</si>
  <si>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</si>
  <si>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</si>
  <si>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</si>
  <si>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</si>
  <si>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</si>
  <si>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</si>
  <si>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</si>
  <si>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</si>
  <si>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</si>
  <si>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</si>
  <si>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</si>
  <si>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</si>
  <si>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</si>
  <si>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</si>
  <si>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</si>
  <si>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</si>
  <si>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</si>
  <si>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</si>
  <si>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</si>
  <si>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</si>
  <si>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</si>
  <si>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</si>
  <si>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</si>
  <si>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</si>
  <si>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</si>
  <si>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</si>
  <si>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</si>
  <si>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</si>
  <si>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</si>
  <si>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</si>
  <si>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</si>
  <si>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</si>
  <si>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</si>
  <si>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</si>
  <si>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</si>
  <si>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</si>
  <si>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</si>
  <si>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</si>
  <si>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</si>
  <si>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</si>
  <si>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</si>
  <si>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</si>
  <si>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</si>
  <si>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</si>
  <si>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</si>
  <si>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</si>
  <si>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</si>
  <si>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</si>
  <si>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</si>
  <si>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</si>
  <si>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</si>
  <si>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</si>
  <si>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</si>
  <si>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</si>
  <si>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</si>
  <si>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</si>
  <si>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</si>
  <si>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</si>
  <si>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</si>
  <si>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</si>
  <si>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</si>
  <si>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</si>
  <si>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</si>
  <si>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</si>
  <si>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</si>
  <si>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</si>
  <si>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</si>
  <si>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</si>
  <si>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</si>
  <si>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</si>
  <si>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</si>
  <si>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</si>
  <si>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</si>
  <si>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</si>
  <si>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</si>
  <si>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</si>
  <si>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</si>
  <si>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</si>
  <si>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</si>
  <si>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</si>
  <si>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</si>
  <si>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</si>
  <si>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</si>
  <si>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</si>
  <si>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</si>
  <si>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</si>
  <si>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</si>
  <si>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</si>
  <si>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</si>
  <si>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</si>
  <si>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</si>
  <si>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</si>
  <si>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</si>
  <si>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</si>
  <si>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</si>
  <si>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</si>
  <si>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</si>
  <si>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</si>
  <si>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</si>
  <si>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</si>
  <si>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</si>
  <si>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</si>
  <si>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</si>
  <si>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</si>
  <si>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</si>
  <si>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</si>
  <si>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</si>
  <si>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</si>
  <si>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</si>
  <si>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</si>
  <si>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</si>
  <si>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</si>
  <si>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</si>
  <si>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</si>
  <si>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</si>
  <si>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</si>
  <si>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</si>
  <si>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</si>
  <si>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</si>
  <si>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</si>
  <si>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</si>
  <si>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</si>
  <si>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</si>
  <si>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</si>
  <si>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</si>
  <si>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</si>
  <si>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</si>
  <si>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</si>
  <si>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</si>
  <si>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</si>
  <si>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</si>
  <si>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</si>
  <si>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</si>
  <si>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</si>
  <si>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</si>
  <si>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</si>
  <si>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</si>
  <si>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</si>
  <si>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</si>
  <si>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</si>
  <si>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</si>
  <si>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</si>
  <si>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</si>
  <si>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</si>
  <si>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</si>
  <si>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</si>
  <si>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</si>
  <si>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</si>
  <si>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</si>
  <si>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</si>
  <si>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</si>
  <si>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</si>
  <si>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</si>
  <si>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</si>
  <si>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</si>
  <si>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</si>
  <si>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</si>
  <si>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</si>
  <si>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</si>
  <si>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</si>
  <si>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</si>
  <si>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</si>
  <si>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</si>
  <si>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</si>
  <si>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</si>
  <si>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</si>
  <si>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</si>
  <si>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</si>
  <si>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</si>
  <si>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</si>
  <si>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</si>
  <si>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</si>
  <si>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</si>
  <si>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</si>
  <si>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</si>
  <si>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</si>
  <si>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</si>
  <si>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</si>
  <si>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</si>
  <si>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</si>
  <si>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</si>
  <si>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</si>
  <si>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</si>
  <si>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</si>
  <si>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</si>
  <si>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</si>
  <si>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</si>
  <si>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</si>
  <si>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</si>
  <si>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</si>
  <si>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</si>
  <si>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</si>
  <si>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</si>
  <si>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</si>
  <si>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</si>
  <si>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</si>
  <si>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</si>
  <si>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</si>
  <si>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</si>
  <si>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</si>
  <si>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</si>
  <si>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</si>
  <si>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</si>
  <si>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</si>
  <si>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</si>
  <si>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</si>
  <si>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</si>
  <si>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</si>
  <si>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</si>
  <si>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</si>
  <si>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</si>
  <si>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</si>
  <si>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</si>
  <si>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</si>
  <si>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</si>
  <si>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</si>
  <si>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</si>
  <si>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</si>
  <si>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</si>
  <si>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</si>
  <si>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</si>
  <si>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</si>
  <si>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</si>
  <si>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</si>
  <si>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</si>
  <si>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</si>
  <si>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</si>
  <si>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</si>
  <si>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</si>
  <si>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</si>
  <si>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</si>
  <si>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</si>
  <si>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</si>
  <si>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</si>
  <si>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</si>
  <si>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</si>
  <si>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</si>
  <si>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</si>
  <si>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</si>
  <si>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</si>
  <si>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</si>
  <si>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</si>
  <si>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</si>
  <si>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</si>
  <si>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</si>
  <si>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</si>
  <si>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</si>
  <si>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</si>
  <si>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</si>
  <si>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</si>
  <si>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</si>
  <si>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</si>
  <si>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</si>
  <si>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</si>
  <si>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</si>
  <si>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</si>
  <si>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</si>
  <si>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</si>
  <si>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</si>
  <si>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</si>
  <si>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</si>
  <si>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</si>
  <si>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</si>
  <si>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</si>
  <si>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</si>
  <si>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</si>
  <si>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</si>
  <si>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</si>
  <si>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</si>
  <si>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</si>
  <si>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</si>
  <si>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</si>
  <si>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</si>
  <si>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</si>
  <si>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</si>
  <si>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</si>
  <si>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</si>
  <si>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</si>
  <si>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</si>
  <si>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</si>
  <si>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</si>
  <si>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</si>
  <si>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</si>
  <si>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</si>
  <si>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</si>
  <si>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</si>
  <si>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</si>
  <si>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</si>
  <si>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</si>
  <si>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</si>
  <si>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</si>
  <si>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</si>
  <si>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</si>
  <si>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</si>
  <si>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</si>
  <si>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</si>
  <si>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</si>
  <si>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</si>
  <si>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</si>
  <si>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</si>
  <si>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</si>
  <si>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</si>
  <si>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</si>
  <si>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</si>
  <si>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</si>
  <si>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</si>
  <si>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</si>
  <si>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</si>
  <si>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</si>
  <si>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</si>
  <si>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</si>
  <si>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</si>
  <si>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</si>
  <si>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</si>
  <si>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</si>
  <si>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</si>
  <si>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</si>
  <si>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</si>
  <si>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</si>
  <si>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</si>
  <si>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</si>
  <si>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</si>
  <si>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</si>
  <si>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</si>
  <si>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</si>
  <si>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</si>
  <si>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</si>
  <si>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</si>
  <si>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</si>
  <si>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</si>
  <si>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</si>
  <si>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</si>
  <si>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</si>
  <si>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</si>
  <si>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</si>
  <si>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</si>
  <si>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</si>
  <si>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</si>
  <si>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</si>
  <si>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</si>
  <si>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</si>
  <si>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</si>
  <si>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</si>
  <si>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</si>
  <si>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</si>
  <si>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</si>
  <si>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</si>
  <si>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</si>
  <si>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</si>
  <si>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</si>
  <si>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</si>
  <si>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</si>
  <si>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</si>
  <si>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</si>
  <si>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</si>
  <si>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</si>
  <si>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</si>
  <si>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</si>
  <si>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</si>
  <si>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</si>
  <si>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</si>
  <si>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</si>
  <si>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</si>
  <si>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</si>
  <si>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</si>
  <si>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</si>
  <si>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</si>
  <si>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</si>
  <si>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</si>
  <si>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</si>
  <si>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</si>
  <si>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</si>
  <si>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</si>
  <si>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</si>
  <si>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</si>
  <si>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</si>
  <si>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</si>
  <si>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</si>
  <si>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</si>
  <si>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</si>
  <si>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</si>
  <si>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</si>
  <si>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</si>
  <si>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</si>
  <si>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</si>
  <si>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</si>
  <si>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</si>
  <si>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</si>
  <si>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</si>
  <si>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</si>
  <si>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</si>
  <si>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</si>
  <si>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</si>
  <si>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</si>
  <si>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</si>
  <si>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</si>
  <si>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</si>
  <si>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</si>
  <si>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</si>
  <si>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</si>
  <si>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</si>
  <si>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</si>
  <si>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</si>
  <si>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</si>
  <si>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</si>
  <si>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</si>
  <si>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</si>
  <si>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</si>
  <si>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</si>
  <si>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</si>
  <si>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</si>
  <si>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</si>
  <si>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</si>
  <si>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</si>
  <si>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</si>
  <si>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</si>
  <si>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</si>
  <si>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</si>
  <si>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</si>
  <si>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</si>
  <si>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</si>
  <si>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</si>
  <si>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</si>
  <si>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</si>
  <si>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</si>
  <si>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</si>
  <si>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</si>
  <si>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</si>
  <si>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</si>
  <si>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</si>
  <si>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</si>
  <si>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</si>
  <si>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</si>
  <si>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</si>
  <si>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</si>
  <si>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</si>
  <si>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</si>
  <si>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</si>
  <si>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</si>
  <si>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</si>
  <si>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</si>
  <si>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</si>
  <si>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</si>
  <si>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</si>
  <si>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</si>
  <si>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</si>
  <si>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</si>
  <si>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</si>
  <si>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</si>
  <si>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</si>
  <si>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</si>
  <si>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</si>
  <si>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</si>
  <si>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</si>
  <si>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</si>
  <si>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</si>
  <si>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</si>
  <si>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</si>
  <si>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</si>
  <si>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</si>
  <si>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</si>
  <si>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</si>
  <si>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</si>
  <si>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</si>
  <si>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</si>
  <si>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</si>
  <si>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</si>
  <si>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</si>
  <si>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</si>
  <si>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</si>
  <si>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</si>
  <si>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</si>
  <si>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</si>
  <si>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</si>
  <si>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</si>
  <si>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</si>
  <si>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</si>
  <si>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</si>
  <si>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</si>
  <si>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</si>
  <si>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</si>
  <si>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</si>
  <si>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</si>
  <si>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</si>
  <si>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</si>
  <si>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</si>
  <si>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</si>
  <si>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</si>
  <si>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</si>
  <si>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</si>
  <si>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</si>
  <si>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</si>
  <si>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</si>
  <si>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</si>
  <si>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</si>
  <si>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</si>
  <si>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</si>
  <si>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</si>
  <si>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</si>
  <si>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</si>
  <si>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</si>
  <si>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</si>
  <si>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</si>
  <si>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</si>
  <si>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</si>
  <si>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</si>
  <si>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</si>
  <si>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</si>
  <si>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</si>
  <si>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</si>
  <si>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</si>
  <si>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</si>
  <si>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</si>
  <si>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</si>
  <si>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</si>
  <si>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</si>
  <si>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</si>
  <si>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</si>
  <si>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</si>
  <si>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</si>
  <si>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</si>
  <si>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</si>
  <si>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</si>
  <si>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</si>
  <si>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</si>
  <si>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</si>
  <si>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</si>
  <si>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</si>
  <si>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</si>
  <si>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</si>
  <si>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</si>
  <si>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</si>
  <si>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</si>
  <si>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</si>
  <si>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</si>
  <si>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</si>
  <si>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</si>
  <si>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</si>
  <si>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</si>
  <si>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</si>
  <si>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</si>
  <si>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</si>
  <si>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</si>
  <si>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</si>
  <si>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</si>
  <si>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</si>
  <si>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</si>
  <si>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</si>
  <si>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</si>
  <si>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</si>
  <si>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</si>
  <si>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</si>
  <si>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</si>
  <si>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</si>
  <si>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</si>
  <si>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</si>
  <si>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</si>
  <si>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</si>
  <si>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</si>
  <si>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</si>
  <si>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</si>
  <si>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</si>
  <si>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</si>
  <si>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</si>
  <si>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</si>
  <si>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</si>
  <si>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</si>
  <si>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</si>
  <si>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</si>
  <si>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</si>
  <si>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</si>
  <si>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</si>
  <si>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</si>
  <si>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</si>
  <si>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</si>
  <si>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</si>
  <si>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</si>
  <si>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</si>
  <si>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</si>
  <si>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</si>
  <si>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</si>
  <si>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</si>
  <si>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</si>
  <si>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</si>
  <si>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</si>
  <si>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</si>
  <si>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</si>
  <si>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</si>
  <si>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</si>
  <si>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</si>
  <si>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</si>
  <si>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</si>
  <si>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</si>
  <si>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</si>
  <si>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</si>
  <si>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</si>
  <si>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</si>
  <si>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</si>
  <si>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</si>
  <si>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</si>
  <si>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</si>
  <si>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</si>
  <si>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</si>
  <si>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</si>
  <si>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</si>
  <si>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</si>
  <si>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</si>
  <si>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</si>
  <si>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</si>
  <si>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</si>
  <si>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</si>
  <si>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</si>
  <si>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</si>
  <si>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</si>
  <si>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</si>
  <si>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</si>
  <si>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</si>
  <si>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</si>
  <si>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</si>
  <si>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</si>
  <si>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</si>
  <si>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</si>
  <si>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</si>
  <si>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</si>
  <si>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</si>
  <si>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</si>
  <si>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</si>
  <si>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</si>
  <si>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</si>
  <si>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</si>
  <si>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</si>
  <si>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</si>
  <si>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</si>
  <si>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</si>
  <si>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</si>
  <si>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</si>
  <si>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</si>
  <si>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</si>
  <si>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</si>
  <si>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</si>
  <si>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</si>
  <si>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</si>
  <si>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</si>
  <si>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</si>
  <si>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</si>
  <si>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</si>
  <si>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</si>
  <si>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</si>
  <si>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</si>
  <si>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</si>
  <si>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</si>
  <si>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</si>
  <si>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</si>
  <si>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</si>
  <si>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</si>
  <si>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</si>
  <si>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</si>
  <si>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</si>
  <si>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</si>
  <si>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</si>
  <si>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</si>
  <si>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</si>
  <si>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</si>
  <si>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</si>
  <si>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</si>
  <si>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</si>
  <si>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</si>
  <si>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</si>
  <si>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</si>
  <si>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</si>
  <si>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</si>
  <si>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</si>
  <si>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</si>
  <si>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</si>
  <si>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</si>
  <si>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</si>
  <si>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</si>
  <si>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</si>
  <si>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</si>
  <si>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</si>
  <si>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</si>
  <si>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</si>
  <si>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</si>
  <si>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</si>
  <si>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</si>
  <si>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</si>
  <si>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</si>
  <si>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</si>
  <si>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</si>
  <si>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</si>
  <si>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</si>
  <si>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</si>
  <si>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</si>
  <si>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</si>
  <si>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</si>
  <si>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</si>
  <si>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</si>
  <si>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</si>
  <si>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</si>
  <si>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</si>
  <si>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</si>
  <si>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</si>
  <si>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</si>
  <si>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</si>
  <si>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</si>
  <si>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</si>
  <si>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</si>
  <si>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</si>
  <si>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</si>
  <si>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</si>
  <si>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</si>
  <si>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</si>
  <si>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</si>
  <si>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</si>
  <si>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</si>
  <si>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</si>
  <si>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</si>
  <si>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</si>
  <si>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</si>
  <si>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</si>
  <si>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</si>
  <si>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</si>
  <si>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</si>
  <si>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</si>
  <si>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</si>
  <si>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</si>
  <si>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</si>
  <si>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</si>
  <si>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</si>
  <si>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</si>
  <si>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</si>
  <si>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</si>
  <si>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</si>
  <si>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</si>
  <si>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</si>
  <si>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</si>
  <si>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</si>
  <si>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</si>
  <si>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</si>
  <si>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</si>
  <si>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</si>
  <si>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</si>
  <si>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</si>
  <si>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</si>
  <si>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</si>
  <si>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</si>
  <si>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</si>
  <si>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</si>
  <si>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</si>
  <si>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</si>
  <si>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</si>
  <si>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</si>
  <si>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</si>
  <si>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</si>
  <si>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</si>
  <si>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</si>
  <si>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</si>
  <si>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</si>
  <si>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</si>
  <si>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</si>
  <si>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</si>
  <si>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</si>
  <si>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</si>
  <si>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</si>
  <si>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</si>
  <si>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</si>
  <si>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</si>
  <si>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</si>
  <si>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</si>
  <si>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</si>
  <si>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</si>
  <si>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</si>
  <si>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</si>
  <si>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</si>
  <si>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</si>
  <si>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</si>
  <si>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</si>
  <si>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</si>
  <si>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</si>
  <si>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</si>
  <si>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</si>
  <si>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</si>
  <si>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</si>
  <si>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</si>
  <si>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</si>
  <si>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</si>
  <si>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</si>
  <si>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</si>
  <si>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</si>
  <si>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</si>
  <si>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</si>
  <si>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</si>
  <si>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</si>
  <si>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</si>
  <si>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</si>
  <si>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</si>
  <si>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</si>
  <si>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</si>
  <si>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</si>
  <si>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</si>
  <si>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</si>
  <si>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</si>
  <si>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</si>
  <si>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</si>
  <si>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</si>
  <si>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</si>
  <si>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</si>
  <si>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</si>
  <si>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</si>
  <si>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</si>
  <si>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</si>
  <si>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</si>
  <si>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</si>
  <si>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</si>
  <si>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</si>
  <si>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</si>
  <si>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</si>
  <si>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</si>
  <si>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</si>
  <si>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</si>
  <si>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</si>
  <si>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</si>
  <si>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</si>
  <si>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</si>
  <si>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</si>
  <si>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</si>
  <si>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</si>
  <si>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</si>
  <si>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</si>
  <si>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</si>
  <si>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</si>
  <si>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</si>
  <si>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</si>
  <si>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</si>
  <si>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</si>
  <si>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</si>
  <si>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</si>
  <si>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</si>
  <si>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</si>
  <si>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</si>
  <si>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</si>
  <si>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</si>
  <si>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</si>
  <si>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</si>
  <si>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</si>
  <si>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</si>
  <si>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</si>
  <si>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</si>
  <si>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</si>
  <si>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</si>
  <si>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</si>
  <si>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</si>
  <si>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</si>
  <si>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</si>
  <si>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</si>
  <si>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</si>
  <si>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</si>
  <si>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</si>
  <si>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</si>
  <si>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</si>
  <si>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</si>
  <si>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</si>
  <si>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</si>
  <si>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</si>
  <si>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</si>
  <si>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</si>
  <si>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</si>
  <si>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</si>
  <si>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</si>
  <si>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</si>
  <si>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</si>
  <si>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</si>
  <si>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</si>
  <si>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</si>
  <si>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</si>
  <si>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</si>
  <si>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</si>
  <si>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</si>
  <si>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</si>
  <si>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</si>
  <si>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</si>
  <si>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</si>
  <si>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</si>
  <si>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</si>
  <si>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</si>
  <si>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</si>
  <si>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</si>
  <si>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</si>
  <si>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</si>
  <si>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</si>
  <si>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</si>
  <si>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</si>
  <si>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</si>
  <si>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</si>
  <si>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</si>
  <si>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</si>
  <si>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</si>
  <si>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</si>
  <si>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</si>
  <si>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</si>
  <si>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</si>
  <si>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</si>
  <si>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</si>
  <si>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</si>
  <si>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</si>
  <si>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</si>
  <si>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</si>
  <si>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</si>
  <si>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</si>
  <si>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</si>
  <si>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</si>
  <si>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</si>
  <si>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</si>
  <si>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</si>
  <si>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</si>
  <si>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</si>
  <si>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</si>
  <si>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</si>
  <si>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</si>
  <si>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</si>
  <si>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</si>
  <si>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</si>
  <si>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</si>
  <si>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</si>
  <si>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</si>
  <si>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</si>
  <si>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</si>
  <si>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</si>
  <si>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</si>
  <si>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</si>
  <si>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</si>
  <si>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</si>
  <si>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</si>
  <si>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</si>
  <si>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</si>
  <si>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</si>
  <si>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</si>
  <si>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</si>
  <si>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</si>
  <si>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</si>
  <si>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</si>
  <si>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</si>
  <si>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</si>
  <si>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</si>
  <si>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</si>
  <si>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</si>
  <si>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</si>
  <si>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</si>
  <si>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</si>
  <si>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</si>
  <si>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</si>
  <si>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</si>
  <si>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</si>
  <si>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</si>
  <si>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</si>
  <si>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</si>
  <si>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</si>
  <si>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</si>
  <si>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</si>
  <si>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</si>
  <si>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</si>
  <si>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</si>
  <si>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</si>
  <si>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</si>
  <si>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</si>
  <si>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</si>
  <si>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</si>
  <si>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</si>
  <si>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</si>
  <si>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</si>
  <si>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</si>
  <si>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</si>
  <si>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</si>
  <si>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</si>
  <si>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</si>
  <si>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</si>
  <si>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</si>
  <si>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</si>
  <si>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</si>
  <si>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</si>
  <si>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</si>
  <si>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</si>
  <si>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</si>
  <si>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</si>
  <si>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</si>
  <si>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</si>
  <si>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</si>
  <si>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</si>
  <si>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</si>
  <si>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</si>
  <si>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</si>
  <si>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</si>
  <si>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</si>
  <si>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</si>
  <si>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</si>
  <si>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</si>
  <si>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</si>
  <si>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</si>
  <si>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</si>
  <si>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</si>
  <si>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</si>
  <si>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</si>
  <si>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</si>
  <si>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</si>
  <si>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</si>
  <si>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</si>
  <si>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</si>
  <si>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</si>
  <si>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</si>
  <si>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</si>
  <si>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</si>
  <si>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</si>
  <si>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</si>
  <si>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</si>
  <si>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</si>
  <si>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</si>
  <si>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</si>
  <si>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</si>
  <si>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</si>
  <si>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</si>
  <si>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</si>
  <si>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</si>
  <si>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</si>
  <si>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</si>
  <si>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</si>
  <si>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</si>
  <si>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</si>
  <si>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</si>
  <si>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</si>
  <si>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</si>
  <si>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</si>
  <si>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</si>
  <si>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</si>
  <si>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</si>
  <si>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</si>
  <si>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</si>
  <si>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</si>
  <si>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</si>
  <si>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</si>
  <si>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</si>
  <si>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</si>
  <si>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</si>
  <si>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</si>
  <si>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</si>
  <si>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</si>
  <si>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</si>
  <si>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</si>
  <si>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</si>
  <si>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</si>
  <si>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</si>
  <si>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</si>
  <si>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</si>
  <si>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</si>
  <si>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</si>
  <si>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</si>
  <si>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</si>
  <si>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</si>
  <si>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</si>
  <si>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</si>
  <si>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</si>
  <si>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</si>
  <si>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</si>
  <si>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</si>
  <si>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</si>
  <si>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</si>
  <si>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</si>
  <si>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</si>
  <si>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</si>
  <si>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</si>
  <si>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</si>
  <si>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</si>
  <si>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</si>
  <si>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</si>
  <si>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</si>
  <si>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</si>
  <si>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</si>
  <si>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</si>
  <si>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</si>
  <si>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</si>
  <si>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</si>
  <si>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</si>
  <si>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</si>
  <si>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</si>
  <si>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</si>
  <si>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</si>
  <si>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</si>
  <si>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</si>
  <si>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</si>
  <si>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</si>
  <si>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</si>
  <si>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</si>
  <si>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</si>
  <si>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</si>
  <si>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</si>
  <si>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</si>
  <si>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</si>
  <si>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</si>
  <si>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</si>
  <si>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</si>
  <si>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</si>
  <si>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</si>
  <si>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</si>
  <si>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</si>
  <si>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</si>
  <si>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</si>
  <si>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</si>
  <si>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</si>
  <si>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</si>
  <si>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</si>
  <si>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</si>
  <si>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</si>
  <si>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</si>
  <si>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</si>
  <si>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</si>
  <si>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</si>
  <si>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</si>
  <si>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</si>
  <si>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</si>
  <si>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</si>
  <si>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</si>
  <si>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</si>
  <si>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</si>
  <si>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</si>
  <si>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</si>
  <si>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</si>
  <si>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</si>
  <si>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</si>
  <si>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</si>
  <si>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</si>
  <si>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</si>
  <si>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</si>
  <si>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</si>
  <si>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</si>
  <si>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</si>
  <si>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</si>
  <si>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</si>
  <si>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</si>
  <si>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</si>
  <si>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</si>
  <si>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</si>
  <si>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</si>
  <si>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</si>
  <si>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</si>
  <si>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</si>
  <si>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</si>
  <si>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</si>
  <si>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</si>
  <si>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</si>
  <si>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</si>
  <si>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</si>
  <si>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</si>
  <si>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</si>
  <si>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</si>
  <si>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</si>
  <si>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</si>
  <si>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</si>
  <si>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</si>
  <si>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</si>
  <si>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</si>
  <si>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</si>
  <si>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</si>
  <si>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</si>
  <si>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</si>
  <si>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</si>
  <si>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</si>
  <si>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</si>
  <si>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</si>
  <si>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</si>
  <si>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</si>
  <si>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</si>
  <si>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</si>
  <si>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</si>
  <si>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</si>
  <si>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</si>
  <si>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</si>
  <si>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</si>
  <si>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</si>
  <si>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</si>
  <si>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</si>
  <si>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</si>
  <si>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</si>
  <si>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</si>
  <si>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</si>
  <si>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</si>
  <si>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</si>
  <si>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</si>
  <si>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</si>
  <si>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</si>
  <si>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</si>
  <si>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</si>
  <si>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</si>
  <si>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</si>
  <si>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</si>
  <si>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</si>
  <si>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</si>
  <si>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</si>
  <si>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</si>
  <si>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</si>
  <si>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</si>
  <si>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</si>
  <si>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</si>
  <si>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</si>
  <si>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</si>
  <si>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</si>
  <si>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</si>
  <si>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</si>
  <si>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</si>
  <si>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</si>
  <si>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</si>
  <si>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</si>
  <si>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</si>
  <si>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</si>
  <si>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</si>
  <si>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</si>
  <si>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</si>
  <si>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</si>
  <si>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</si>
  <si>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</si>
  <si>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</si>
  <si>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</si>
  <si>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</si>
  <si>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</si>
  <si>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</si>
  <si>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</si>
  <si>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</si>
  <si>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</si>
  <si>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</si>
  <si>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</si>
  <si>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</si>
  <si>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</si>
  <si>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</si>
  <si>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</si>
  <si>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</si>
  <si>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</si>
  <si>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</si>
  <si>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</si>
  <si>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</si>
  <si>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</si>
  <si>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</si>
  <si>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</si>
  <si>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</si>
  <si>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</si>
  <si>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</si>
  <si>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</si>
  <si>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</si>
  <si>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</si>
  <si>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</si>
  <si>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</si>
  <si>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</si>
  <si>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</si>
  <si>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</si>
  <si>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</si>
  <si>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</si>
  <si>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</si>
  <si>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</si>
  <si>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</si>
  <si>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</si>
  <si>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</si>
  <si>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</si>
  <si>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</si>
  <si>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</si>
  <si>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</si>
  <si>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</si>
  <si>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</si>
  <si>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</si>
  <si>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</si>
  <si>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</si>
  <si>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</si>
  <si>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</si>
  <si>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</si>
  <si>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</si>
  <si>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</si>
  <si>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</si>
  <si>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</si>
  <si>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</si>
  <si>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</si>
  <si>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</si>
  <si>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</si>
  <si>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</si>
  <si>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</si>
  <si>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</si>
  <si>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</si>
  <si>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</si>
  <si>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</si>
  <si>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</si>
  <si>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</si>
  <si>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</si>
  <si>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</si>
  <si>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</si>
  <si>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</si>
  <si>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</si>
  <si>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</si>
  <si>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</si>
  <si>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</si>
  <si>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</si>
  <si>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</si>
  <si>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</si>
  <si>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</si>
  <si>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</si>
  <si>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</si>
  <si>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</si>
  <si>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</si>
  <si>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</si>
  <si>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</si>
  <si>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</si>
  <si>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</si>
  <si>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</si>
  <si>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</si>
  <si>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</si>
  <si>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</si>
  <si>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</si>
  <si>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</si>
  <si>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</si>
  <si>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</si>
  <si>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</si>
  <si>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</si>
  <si>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</si>
  <si>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</si>
  <si>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</si>
  <si>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</si>
  <si>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</si>
  <si>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</si>
  <si>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</si>
  <si>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</si>
  <si>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</si>
  <si>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</si>
  <si>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</si>
  <si>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</si>
  <si>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</si>
  <si>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</si>
  <si>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</si>
  <si>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</si>
  <si>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</si>
  <si>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</si>
  <si>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</si>
  <si>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</si>
  <si>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</si>
  <si>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</si>
  <si>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</si>
  <si>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</si>
  <si>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</si>
  <si>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</si>
  <si>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</si>
  <si>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</si>
  <si>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</si>
  <si>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</si>
  <si>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</si>
  <si>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</si>
  <si>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</si>
  <si>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</si>
  <si>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</si>
  <si>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</si>
  <si>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</si>
  <si>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</si>
  <si>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</si>
  <si>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</si>
  <si>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</si>
  <si>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</si>
  <si>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</si>
  <si>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</si>
  <si>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</si>
  <si>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</si>
  <si>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</si>
  <si>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</si>
  <si>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</si>
  <si>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</si>
  <si>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</si>
  <si>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</si>
  <si>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</si>
  <si>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</si>
  <si>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</si>
  <si>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</si>
  <si>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</si>
  <si>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</si>
  <si>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</si>
  <si>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</si>
  <si>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</si>
  <si>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</si>
  <si>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</si>
  <si>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</si>
  <si>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</si>
  <si>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</si>
  <si>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</si>
  <si>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</si>
  <si>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</si>
  <si>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</si>
  <si>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</si>
  <si>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</si>
  <si>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</si>
  <si>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</si>
  <si>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</si>
  <si>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</si>
  <si>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</si>
  <si>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</si>
  <si>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</si>
  <si>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</si>
  <si>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</si>
  <si>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</si>
  <si>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</si>
  <si>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</si>
  <si>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</si>
  <si>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</si>
  <si>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</si>
  <si>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</si>
  <si>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</si>
  <si>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</si>
  <si>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</si>
  <si>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</si>
  <si>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</si>
  <si>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</si>
  <si>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</si>
  <si>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</si>
  <si>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</si>
  <si>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</si>
  <si>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</si>
  <si>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</si>
  <si>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</si>
  <si>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</si>
  <si>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</si>
  <si>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</si>
  <si>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</si>
  <si>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</si>
  <si>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</si>
  <si>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</si>
  <si>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</si>
  <si>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</si>
  <si>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</si>
  <si>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</si>
  <si>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</si>
  <si>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</si>
  <si>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</si>
  <si>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</si>
  <si>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</si>
  <si>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</si>
  <si>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</si>
  <si>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</si>
  <si>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</si>
  <si>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</si>
  <si>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</si>
  <si>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</si>
  <si>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</si>
  <si>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</si>
  <si>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</si>
  <si>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</si>
  <si>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</si>
  <si>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</si>
  <si>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</si>
  <si>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</si>
  <si>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</si>
  <si>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</si>
  <si>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</si>
  <si>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</si>
  <si>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</si>
  <si>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</si>
  <si>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</si>
  <si>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</si>
  <si>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</si>
  <si>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</si>
  <si>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</si>
  <si>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</si>
  <si>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</si>
  <si>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</si>
  <si>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</si>
  <si>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</si>
  <si>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</si>
  <si>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</si>
  <si>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</si>
  <si>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</si>
  <si>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</si>
  <si>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</si>
  <si>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</si>
  <si>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</si>
  <si>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</si>
  <si>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</si>
  <si>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</si>
  <si>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</si>
  <si>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</si>
  <si>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</si>
  <si>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</si>
  <si>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</si>
  <si>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</si>
  <si>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</si>
  <si>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</si>
  <si>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</si>
  <si>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</si>
  <si>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</si>
  <si>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</si>
  <si>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</si>
  <si>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</si>
  <si>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</si>
  <si>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</si>
  <si>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</si>
  <si>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</si>
  <si>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</si>
  <si>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</si>
  <si>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</si>
  <si>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</si>
  <si>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</si>
  <si>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</si>
  <si>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</si>
  <si>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</si>
  <si>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</si>
  <si>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</si>
  <si>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</si>
  <si>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</si>
  <si>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</si>
  <si>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</si>
  <si>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</si>
  <si>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</si>
  <si>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</si>
  <si>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</si>
  <si>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</si>
  <si>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</si>
  <si>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</si>
  <si>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</si>
  <si>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</si>
  <si>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</si>
  <si>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</si>
  <si>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</si>
  <si>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</si>
  <si>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</si>
  <si>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</si>
  <si>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</si>
  <si>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</si>
  <si>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</si>
  <si>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</si>
  <si>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</si>
  <si>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</si>
  <si>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</si>
  <si>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</si>
  <si>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</si>
  <si>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</si>
  <si>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</si>
  <si>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</si>
  <si>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</si>
  <si>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</si>
  <si>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</si>
  <si>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</si>
  <si>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</si>
  <si>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</si>
  <si>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</si>
  <si>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</si>
  <si>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</si>
  <si>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</si>
  <si>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</si>
  <si>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</si>
  <si>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</si>
  <si>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</si>
  <si>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</si>
  <si>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</si>
  <si>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</si>
  <si>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</si>
  <si>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</si>
  <si>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</si>
  <si>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</si>
  <si>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</si>
  <si>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</si>
  <si>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</si>
  <si>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</si>
  <si>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</si>
  <si>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</si>
  <si>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</si>
  <si>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</si>
  <si>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</si>
  <si>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</si>
  <si>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</si>
  <si>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</si>
  <si>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</si>
  <si>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</si>
  <si>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</si>
  <si>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</si>
  <si>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</si>
  <si>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</si>
  <si>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</si>
  <si>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</si>
  <si>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</si>
  <si>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</si>
  <si>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</si>
  <si>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</si>
  <si>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</si>
  <si>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</si>
  <si>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</si>
  <si>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</si>
  <si>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</si>
  <si>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</si>
  <si>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</si>
  <si>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</si>
  <si>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</si>
  <si>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</si>
  <si>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</si>
  <si>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</si>
  <si>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</si>
  <si>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</si>
  <si>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</si>
  <si>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</si>
  <si>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</si>
  <si>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</si>
  <si>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</si>
  <si>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</si>
  <si>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</si>
  <si>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</si>
  <si>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</si>
  <si>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</si>
  <si>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</si>
  <si>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</si>
  <si>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</si>
  <si>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</si>
  <si>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</si>
  <si>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</si>
  <si>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</si>
  <si>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</si>
  <si>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</si>
  <si>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</si>
  <si>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</si>
  <si>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</si>
  <si>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</si>
  <si>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</si>
  <si>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</si>
  <si>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</si>
  <si>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</si>
  <si>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</si>
  <si>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</si>
  <si>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</si>
  <si>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</si>
  <si>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</si>
  <si>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</si>
  <si>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</si>
  <si>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</si>
  <si>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</si>
  <si>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</si>
  <si>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</si>
  <si>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</si>
  <si>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</si>
  <si>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</si>
  <si>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</si>
  <si>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</si>
  <si>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</si>
  <si>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</si>
  <si>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</si>
  <si>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</si>
  <si>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</si>
  <si>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</si>
  <si>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</si>
  <si>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</si>
  <si>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</si>
  <si>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</si>
  <si>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</si>
  <si>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</si>
  <si>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</si>
  <si>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</si>
  <si>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</si>
  <si>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</si>
  <si>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</si>
  <si>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</si>
  <si>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</si>
  <si>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</si>
  <si>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</si>
  <si>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</si>
  <si>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</si>
  <si>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</si>
  <si>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</si>
  <si>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</si>
  <si>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</si>
  <si>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</si>
  <si>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</si>
  <si>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</si>
  <si>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</si>
  <si>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</si>
  <si>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</si>
  <si>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</si>
  <si>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</si>
  <si>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</si>
  <si>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</si>
  <si>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</si>
  <si>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</si>
  <si>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</si>
  <si>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</si>
  <si>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</si>
  <si>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</si>
  <si>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</si>
  <si>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</si>
  <si>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</si>
  <si>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</si>
  <si>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</si>
  <si>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</si>
  <si>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</si>
  <si>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</si>
  <si>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</si>
  <si>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</si>
  <si>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</si>
  <si>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</si>
  <si>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</si>
  <si>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</si>
  <si>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</si>
  <si>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</si>
  <si>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</si>
  <si>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</si>
  <si>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</si>
  <si>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</si>
  <si>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</si>
  <si>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</si>
  <si>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</si>
  <si>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</si>
  <si>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</si>
  <si>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</si>
  <si>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</si>
  <si>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</si>
  <si>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</si>
  <si>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</si>
  <si>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</si>
  <si>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</si>
  <si>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</si>
  <si>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</si>
  <si>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</si>
  <si>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</si>
  <si>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</si>
  <si>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</si>
  <si>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</si>
  <si>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</si>
  <si>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</si>
  <si>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</si>
  <si>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</si>
  <si>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</si>
  <si>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</si>
  <si>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</si>
  <si>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</si>
  <si>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</si>
  <si>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</si>
  <si>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</si>
  <si>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</si>
  <si>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</si>
  <si>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</si>
  <si>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</si>
  <si>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</si>
  <si>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</si>
  <si>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</si>
  <si>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</si>
  <si>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</si>
  <si>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</si>
  <si>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</si>
  <si>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</si>
  <si>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</si>
  <si>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</si>
  <si>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</si>
  <si>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</si>
  <si>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</si>
  <si>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</si>
  <si>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</si>
  <si>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</si>
  <si>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</si>
  <si>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</si>
  <si>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</si>
  <si>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</si>
  <si>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</si>
  <si>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</si>
  <si>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</si>
  <si>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</si>
  <si>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</si>
  <si>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</si>
  <si>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</si>
  <si>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</si>
  <si>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</si>
  <si>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</si>
  <si>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</si>
  <si>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</si>
  <si>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</si>
  <si>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</si>
  <si>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</si>
  <si>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</si>
  <si>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</si>
  <si>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</si>
  <si>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</si>
  <si>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</si>
  <si>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</si>
  <si>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</si>
  <si>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</si>
  <si>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</si>
  <si>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</si>
  <si>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</si>
  <si>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</si>
  <si>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</si>
  <si>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</si>
  <si>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</si>
  <si>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</si>
  <si>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</si>
  <si>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</si>
  <si>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</si>
  <si>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</si>
  <si>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</si>
  <si>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</si>
  <si>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</si>
  <si>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</si>
  <si>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</si>
  <si>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</si>
  <si>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</si>
  <si>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</si>
  <si>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</si>
  <si>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</si>
  <si>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</si>
  <si>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</si>
  <si>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</si>
  <si>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</si>
  <si>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</si>
  <si>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</si>
  <si>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</si>
  <si>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</si>
  <si>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</si>
  <si>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</si>
  <si>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</si>
  <si>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</si>
  <si>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</si>
  <si>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</si>
  <si>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</si>
  <si>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</si>
  <si>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</si>
  <si>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</si>
  <si>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</si>
  <si>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</si>
  <si>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</si>
  <si>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</si>
  <si>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</si>
  <si>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</si>
  <si>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</si>
  <si>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</si>
  <si>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</si>
  <si>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</si>
  <si>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</si>
  <si>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</si>
  <si>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</si>
  <si>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</si>
  <si>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</si>
  <si>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</si>
  <si>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</si>
  <si>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</si>
  <si>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</si>
  <si>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</si>
  <si>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</si>
  <si>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</si>
  <si>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</si>
  <si>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</si>
  <si>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</si>
  <si>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</si>
  <si>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</si>
  <si>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</si>
  <si>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</si>
  <si>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</si>
  <si>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</si>
  <si>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</si>
  <si>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</si>
  <si>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</si>
  <si>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</si>
  <si>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</si>
  <si>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</si>
  <si>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</si>
  <si>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</si>
  <si>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</si>
  <si>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</si>
  <si>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</si>
  <si>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</si>
  <si>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</si>
  <si>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</si>
  <si>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</si>
  <si>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</si>
  <si>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</si>
  <si>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</si>
  <si>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</si>
  <si>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</si>
  <si>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</si>
  <si>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</si>
  <si>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</si>
  <si>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</si>
  <si>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</si>
  <si>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</si>
  <si>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</si>
  <si>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</si>
  <si>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</si>
  <si>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</si>
  <si>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</si>
  <si>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</si>
  <si>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</si>
  <si>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</si>
  <si>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</si>
  <si>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</si>
  <si>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</si>
  <si>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</si>
  <si>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</si>
  <si>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</si>
  <si>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</si>
  <si>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</si>
  <si>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</si>
  <si>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</si>
  <si>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</si>
  <si>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</si>
  <si>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</si>
  <si>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</si>
  <si>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</si>
  <si>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</si>
  <si>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</si>
  <si>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</si>
  <si>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</si>
  <si>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</si>
  <si>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</si>
  <si>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</si>
  <si>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</si>
  <si>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</si>
  <si>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</si>
  <si>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</si>
  <si>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</si>
  <si>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</si>
  <si>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</si>
  <si>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</si>
  <si>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</si>
  <si>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</si>
  <si>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</si>
  <si>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</si>
  <si>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</si>
  <si>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</si>
  <si>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</si>
  <si>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</si>
  <si>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</si>
  <si>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</si>
  <si>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</si>
  <si>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</si>
  <si>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</si>
  <si>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</si>
  <si>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</si>
  <si>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</si>
  <si>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</si>
  <si>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</si>
  <si>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</si>
  <si>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</si>
  <si>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</si>
  <si>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</si>
  <si>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</si>
  <si>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</si>
  <si>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</si>
  <si>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</si>
  <si>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</si>
  <si>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</si>
  <si>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</si>
  <si>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</si>
  <si>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</si>
  <si>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</si>
  <si>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</si>
  <si>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</si>
  <si>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</si>
  <si>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</si>
  <si>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</si>
  <si>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</si>
  <si>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</si>
  <si>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</si>
  <si>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</si>
  <si>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</si>
  <si>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</si>
  <si>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</si>
  <si>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</si>
  <si>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</si>
  <si>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</si>
  <si>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</si>
  <si>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</si>
  <si>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</si>
  <si>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</si>
  <si>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</si>
  <si>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</si>
  <si>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</si>
  <si>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</si>
  <si>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</si>
  <si>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</si>
  <si>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</si>
  <si>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</si>
  <si>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</si>
  <si>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</si>
  <si>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</si>
  <si>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</si>
  <si>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</si>
  <si>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</si>
  <si>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</si>
  <si>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</si>
  <si>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</si>
  <si>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</si>
  <si>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</si>
  <si>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</si>
  <si>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</si>
  <si>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</si>
  <si>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</si>
  <si>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</si>
  <si>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</si>
  <si>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</si>
  <si>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</si>
  <si>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</si>
  <si>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</si>
  <si>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</si>
  <si>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</si>
  <si>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</si>
  <si>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</si>
  <si>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</si>
  <si>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</si>
  <si>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</si>
  <si>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</si>
  <si>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</si>
  <si>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</si>
  <si>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</si>
  <si>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</si>
  <si>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</si>
  <si>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</si>
  <si>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</si>
  <si>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</si>
  <si>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</si>
  <si>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</si>
  <si>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</si>
  <si>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</si>
  <si>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</si>
  <si>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</si>
  <si>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</si>
  <si>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</si>
  <si>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</si>
  <si>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</si>
  <si>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</si>
  <si>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</si>
  <si>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</si>
  <si>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</si>
  <si>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</si>
  <si>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</si>
  <si>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</si>
  <si>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</si>
  <si>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</si>
  <si>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</si>
  <si>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</si>
  <si>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</si>
  <si>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</si>
  <si>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</si>
  <si>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</si>
  <si>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</si>
  <si>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</si>
  <si>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</si>
  <si>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</si>
  <si>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</si>
  <si>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</si>
  <si>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</si>
  <si>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</si>
  <si>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</si>
  <si>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</si>
  <si>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</si>
  <si>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</si>
  <si>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</si>
  <si>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</si>
  <si>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</si>
  <si>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</si>
  <si>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</si>
  <si>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</si>
  <si>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</si>
  <si>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</si>
  <si>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</si>
  <si>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</si>
  <si>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</si>
  <si>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</si>
  <si>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</si>
  <si>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</si>
  <si>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</si>
  <si>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</si>
  <si>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</si>
  <si>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</si>
  <si>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</si>
  <si>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</si>
  <si>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</si>
  <si>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</si>
  <si>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</si>
  <si>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</si>
  <si>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</si>
  <si>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</si>
  <si>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</si>
  <si>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</si>
  <si>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</si>
  <si>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</si>
  <si>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</si>
  <si>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</si>
  <si>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</si>
  <si>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</si>
  <si>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</si>
  <si>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</si>
  <si>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</si>
  <si>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</si>
  <si>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</si>
  <si>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</si>
  <si>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</si>
  <si>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</si>
  <si>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</si>
  <si>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</si>
  <si>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</si>
  <si>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</si>
  <si>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</si>
  <si>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</si>
  <si>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</si>
  <si>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</si>
  <si>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</si>
  <si>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</si>
  <si>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</si>
  <si>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</si>
  <si>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</si>
  <si>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</si>
  <si>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</si>
  <si>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</si>
  <si>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</si>
  <si>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</si>
  <si>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</si>
  <si>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</si>
  <si>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</si>
  <si>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</si>
  <si>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</si>
  <si>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</si>
  <si>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</si>
  <si>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</si>
  <si>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</si>
  <si>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</si>
  <si>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</si>
  <si>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</si>
  <si>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</si>
  <si>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</si>
  <si>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</si>
  <si>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</si>
  <si>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</si>
  <si>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</si>
  <si>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</si>
  <si>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</si>
  <si>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</si>
  <si>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</si>
  <si>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</si>
  <si>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</si>
  <si>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</si>
  <si>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</si>
  <si>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</si>
  <si>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</si>
  <si>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</si>
  <si>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</si>
  <si>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</si>
  <si>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</si>
  <si>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</si>
  <si>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</si>
  <si>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</si>
  <si>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</si>
  <si>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</si>
  <si>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</si>
  <si>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</si>
  <si>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</si>
  <si>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</si>
  <si>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</si>
  <si>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</si>
  <si>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</si>
  <si>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</si>
  <si>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</si>
  <si>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</si>
  <si>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</si>
  <si>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</si>
  <si>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</si>
  <si>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</si>
  <si>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</si>
  <si>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</si>
  <si>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</si>
  <si>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</si>
  <si>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</si>
  <si>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</si>
  <si>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</si>
  <si>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</si>
  <si>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</si>
  <si>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</si>
  <si>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</si>
  <si>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</si>
  <si>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</si>
  <si>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</si>
  <si>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</si>
  <si>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</si>
  <si>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</si>
  <si>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</si>
  <si>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</si>
  <si>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</si>
  <si>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</si>
  <si>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</si>
  <si>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</si>
  <si>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</si>
  <si>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</si>
  <si>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</si>
  <si>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</si>
  <si>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</si>
  <si>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</si>
  <si>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</si>
  <si>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</si>
  <si>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</si>
  <si>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</si>
  <si>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</si>
  <si>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</si>
  <si>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</si>
  <si>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</si>
  <si>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</si>
  <si>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</si>
  <si>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</si>
  <si>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</si>
  <si>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</si>
  <si>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</si>
  <si>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</si>
  <si>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</si>
  <si>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</si>
  <si>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</si>
  <si>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</si>
  <si>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</si>
  <si>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</si>
  <si>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</si>
  <si>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</si>
  <si>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</si>
  <si>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</si>
  <si>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</si>
  <si>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</si>
  <si>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</si>
  <si>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</si>
  <si>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</si>
  <si>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</si>
  <si>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</si>
  <si>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</si>
  <si>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</si>
  <si>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</si>
  <si>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</si>
  <si>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</si>
  <si>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</si>
  <si>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</si>
  <si>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</si>
  <si>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</si>
  <si>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</si>
  <si>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</si>
  <si>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</si>
  <si>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</si>
  <si>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</si>
  <si>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</si>
  <si>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</si>
  <si>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</si>
  <si>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</si>
  <si>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</si>
  <si>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</si>
  <si>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</si>
  <si>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</si>
  <si>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</si>
  <si>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</si>
  <si>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</si>
  <si>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</si>
  <si>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</si>
  <si>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</si>
  <si>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</si>
  <si>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</si>
  <si>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</si>
  <si>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</si>
  <si>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</si>
  <si>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</si>
  <si>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</si>
  <si>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</si>
  <si>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</si>
  <si>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</si>
  <si>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</si>
  <si>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</si>
  <si>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</si>
  <si>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</si>
  <si>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</si>
  <si>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</si>
  <si>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</si>
  <si>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</si>
  <si>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</si>
  <si>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</si>
  <si>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</si>
  <si>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</si>
  <si>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</si>
  <si>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</si>
  <si>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</si>
  <si>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</si>
  <si>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</si>
  <si>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</si>
  <si>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</si>
  <si>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</si>
  <si>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</si>
  <si>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</si>
  <si>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</si>
  <si>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</si>
  <si>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</si>
  <si>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</si>
  <si>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</si>
  <si>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</si>
  <si>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</si>
  <si>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</si>
  <si>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</si>
  <si>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</si>
  <si>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</si>
  <si>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</si>
  <si>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</si>
  <si>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</si>
  <si>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</si>
  <si>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</si>
  <si>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</si>
  <si>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</si>
  <si>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</si>
  <si>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</si>
  <si>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</si>
  <si>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</si>
  <si>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</si>
  <si>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</si>
  <si>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</si>
  <si>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</si>
  <si>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</si>
  <si>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</si>
  <si>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</si>
  <si>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</si>
  <si>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</si>
  <si>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</si>
  <si>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</si>
  <si>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</si>
  <si>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</si>
  <si>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</si>
  <si>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</si>
  <si>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</si>
  <si>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</si>
  <si>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</si>
  <si>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</si>
  <si>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</si>
  <si>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</si>
  <si>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</si>
  <si>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</si>
  <si>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</si>
  <si>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</si>
  <si>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</si>
  <si>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</si>
  <si>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</si>
  <si>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</si>
  <si>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</si>
  <si>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</si>
  <si>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</si>
  <si>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</si>
  <si>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</si>
  <si>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</si>
  <si>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</si>
  <si>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</si>
  <si>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</si>
  <si>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</si>
  <si>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</si>
  <si>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</si>
  <si>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</si>
  <si>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</si>
  <si>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</si>
  <si>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</si>
  <si>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</si>
  <si>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</si>
  <si>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</si>
  <si>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</si>
  <si>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</si>
  <si>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</si>
  <si>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</si>
  <si>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</si>
  <si>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</si>
  <si>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</si>
  <si>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</si>
  <si>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</si>
  <si>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</si>
  <si>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</si>
  <si>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</si>
  <si>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</si>
  <si>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</si>
  <si>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</si>
  <si>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</si>
  <si>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</si>
  <si>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</si>
  <si>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</si>
  <si>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</si>
  <si>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</si>
  <si>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</si>
  <si>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</si>
  <si>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</si>
  <si>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</si>
  <si>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</si>
  <si>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</si>
  <si>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</si>
  <si>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</si>
  <si>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</si>
  <si>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</si>
  <si>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</si>
  <si>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</si>
  <si>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</si>
  <si>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</si>
  <si>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</si>
  <si>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</si>
  <si>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</si>
  <si>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</si>
  <si>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</si>
  <si>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</si>
  <si>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</si>
  <si>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</si>
  <si>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</si>
  <si>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</si>
  <si>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</si>
  <si>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</si>
  <si>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</si>
  <si>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</si>
  <si>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</si>
  <si>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</si>
  <si>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</si>
  <si>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</si>
  <si>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</si>
  <si>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</si>
  <si>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</si>
  <si>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</si>
  <si>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</si>
  <si>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</si>
  <si>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</si>
  <si>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</si>
  <si>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</si>
  <si>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</si>
  <si>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</si>
  <si>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</si>
  <si>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</si>
  <si>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</si>
  <si>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</si>
  <si>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</si>
  <si>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</si>
  <si>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</si>
  <si>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</si>
  <si>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</si>
  <si>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</si>
  <si>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</si>
  <si>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</si>
  <si>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</si>
  <si>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</si>
  <si>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</si>
  <si>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</si>
  <si>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</si>
  <si>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</si>
  <si>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</si>
  <si>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</si>
  <si>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</si>
  <si>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</si>
  <si>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</si>
  <si>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</si>
  <si>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</si>
  <si>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</si>
  <si>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</si>
  <si>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</si>
  <si>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</si>
  <si>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</si>
  <si>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</si>
  <si>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</si>
  <si>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</si>
  <si>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</si>
  <si>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</si>
  <si>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</si>
  <si>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</si>
  <si>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</si>
  <si>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</si>
  <si>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</si>
  <si>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</si>
  <si>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</si>
  <si>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</si>
  <si>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</si>
  <si>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</si>
  <si>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</si>
  <si>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</si>
  <si>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</si>
  <si>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</si>
  <si>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</si>
  <si>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</si>
  <si>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</si>
  <si>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</si>
  <si>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</si>
  <si>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</si>
  <si>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</si>
  <si>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</si>
  <si>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</si>
  <si>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</si>
  <si>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</si>
  <si>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</si>
  <si>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</si>
  <si>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</si>
  <si>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</si>
  <si>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</si>
  <si>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</si>
  <si>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</si>
  <si>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</si>
  <si>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</si>
  <si>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</si>
  <si>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</si>
  <si>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</si>
  <si>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</si>
  <si>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</si>
  <si>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</si>
  <si>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</si>
  <si>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</si>
  <si>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</si>
  <si>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</si>
  <si>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</si>
  <si>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</si>
  <si>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</si>
  <si>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</si>
  <si>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</si>
  <si>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</si>
  <si>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</si>
  <si>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</si>
  <si>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</si>
  <si>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</si>
  <si>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</si>
  <si>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</si>
  <si>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</si>
  <si>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</si>
  <si>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</si>
  <si>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</si>
  <si>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</si>
  <si>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</si>
  <si>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</si>
  <si>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</si>
  <si>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</si>
  <si>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</si>
  <si>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</si>
  <si>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</si>
  <si>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</si>
  <si>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</si>
  <si>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</si>
  <si>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</si>
  <si>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</si>
  <si>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</si>
  <si>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</si>
  <si>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</si>
  <si>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</si>
  <si>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</si>
  <si>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</si>
  <si>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</si>
  <si>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</si>
  <si>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</si>
  <si>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</si>
  <si>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</si>
  <si>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</si>
  <si>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</si>
  <si>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</si>
  <si>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</si>
  <si>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</si>
  <si>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</si>
  <si>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</si>
  <si>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</si>
  <si>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</si>
  <si>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</si>
  <si>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</si>
  <si>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</si>
  <si>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</si>
  <si>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</si>
  <si>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</si>
  <si>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</si>
  <si>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</si>
  <si>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</si>
  <si>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</si>
  <si>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</si>
  <si>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</si>
  <si>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</si>
  <si>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</si>
  <si>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</si>
  <si>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</si>
  <si>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</si>
  <si>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</si>
  <si>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</si>
  <si>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</si>
  <si>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</si>
  <si>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</si>
  <si>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</si>
  <si>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</si>
  <si>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</si>
  <si>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</si>
  <si>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</si>
  <si>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</si>
  <si>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</si>
  <si>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</si>
  <si>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</si>
  <si>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</si>
  <si>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</si>
  <si>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</si>
  <si>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</si>
  <si>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</si>
  <si>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</si>
  <si>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</si>
  <si>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</si>
  <si>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</si>
  <si>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</si>
  <si>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</si>
  <si>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</si>
  <si>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</si>
  <si>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</si>
  <si>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</si>
  <si>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</si>
  <si>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</si>
  <si>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</si>
  <si>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</si>
  <si>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</si>
  <si>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</si>
  <si>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</si>
  <si>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</si>
  <si>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</si>
  <si>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</si>
  <si>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</si>
  <si>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</si>
  <si>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</si>
  <si>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</si>
  <si>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</si>
  <si>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</si>
  <si>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</si>
  <si>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</si>
  <si>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</si>
  <si>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</si>
  <si>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</si>
  <si>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</si>
  <si>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</si>
  <si>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</si>
  <si>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</si>
  <si>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</si>
  <si>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</si>
  <si>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</si>
  <si>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</si>
  <si>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</si>
  <si>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</si>
  <si>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</si>
  <si>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</si>
  <si>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</si>
  <si>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</si>
  <si>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</si>
  <si>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</si>
  <si>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</si>
  <si>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</si>
  <si>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</si>
  <si>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</si>
  <si>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</si>
  <si>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</si>
  <si>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</si>
  <si>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</si>
  <si>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</si>
  <si>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</si>
  <si>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</si>
  <si>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</si>
  <si>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</si>
  <si>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</si>
  <si>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</si>
  <si>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</si>
  <si>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</si>
  <si>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</si>
  <si>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</si>
  <si>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</si>
  <si>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</si>
  <si>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</si>
  <si>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</si>
  <si>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</si>
  <si>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</si>
  <si>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</si>
  <si>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</si>
  <si>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</si>
  <si>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</si>
  <si>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</si>
  <si>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</si>
  <si>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</si>
  <si>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</si>
  <si>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</si>
  <si>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</si>
  <si>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</si>
  <si>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</si>
  <si>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</si>
  <si>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</si>
  <si>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</si>
  <si>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</si>
  <si>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</si>
  <si>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</si>
  <si>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</si>
  <si>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</si>
  <si>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</si>
  <si>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</si>
  <si>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</si>
  <si>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</si>
  <si>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</si>
  <si>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</si>
  <si>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</si>
  <si>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</si>
  <si>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</si>
  <si>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</si>
  <si>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</si>
  <si>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</si>
  <si>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</si>
  <si>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</si>
  <si>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</si>
  <si>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</si>
  <si>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</si>
  <si>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</si>
  <si>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</si>
  <si>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</si>
  <si>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</si>
  <si>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</si>
  <si>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</si>
  <si>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</si>
  <si>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</si>
  <si>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</si>
  <si>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</si>
  <si>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</si>
  <si>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</si>
  <si>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</si>
  <si>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</si>
  <si>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</si>
  <si>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</si>
  <si>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</si>
  <si>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</si>
  <si>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</si>
  <si>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</si>
  <si>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</si>
  <si>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</si>
  <si>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</si>
  <si>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</si>
  <si>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</si>
  <si>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</si>
  <si>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</si>
  <si>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</si>
  <si>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</si>
  <si>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</si>
  <si>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</si>
  <si>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</si>
  <si>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</si>
  <si>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</si>
  <si>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</si>
  <si>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</si>
  <si>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</si>
  <si>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</si>
  <si>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</si>
  <si>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</si>
  <si>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</si>
  <si>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</si>
  <si>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</si>
  <si>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</si>
  <si>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</si>
  <si>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</si>
  <si>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</si>
  <si>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</si>
  <si>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</si>
  <si>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</si>
  <si>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</si>
  <si>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</si>
  <si>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</si>
  <si>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</si>
  <si>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</si>
  <si>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</si>
  <si>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</si>
  <si>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</si>
  <si>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</si>
  <si>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</si>
  <si>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</si>
  <si>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</si>
  <si>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</si>
  <si>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</si>
  <si>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</si>
  <si>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</si>
  <si>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</si>
  <si>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</si>
  <si>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</si>
  <si>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</si>
  <si>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</si>
  <si>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</si>
  <si>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</si>
  <si>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</si>
  <si>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</si>
  <si>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</si>
  <si>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</si>
  <si>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</si>
  <si>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</si>
  <si>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</si>
  <si>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</si>
  <si>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</si>
  <si>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</si>
  <si>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</si>
  <si>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</si>
  <si>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</si>
  <si>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</si>
  <si>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</si>
  <si>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</si>
  <si>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</si>
  <si>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</si>
  <si>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</si>
  <si>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</si>
  <si>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</si>
  <si>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</si>
  <si>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</si>
  <si>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</si>
  <si>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</si>
  <si>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</si>
  <si>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</si>
  <si>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</si>
  <si>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</si>
  <si>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</si>
  <si>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</si>
  <si>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</si>
  <si>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</si>
  <si>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</si>
  <si>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</si>
  <si>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</si>
  <si>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</si>
  <si>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</si>
  <si>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</si>
  <si>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</si>
  <si>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</si>
  <si>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</si>
  <si>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</si>
  <si>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</si>
  <si>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</si>
  <si>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</si>
  <si>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</si>
  <si>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</si>
  <si>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</si>
  <si>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</si>
  <si>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</si>
  <si>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</si>
  <si>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</si>
  <si>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</si>
  <si>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</si>
  <si>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</si>
  <si>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</si>
  <si>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</si>
  <si>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</si>
  <si>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</si>
  <si>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</si>
  <si>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</si>
  <si>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</si>
  <si>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</si>
  <si>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</si>
  <si>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</si>
  <si>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</si>
  <si>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</si>
  <si>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</si>
  <si>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</si>
  <si>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</si>
  <si>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</si>
  <si>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</si>
  <si>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</si>
  <si>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</si>
  <si>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</si>
  <si>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</si>
  <si>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</si>
  <si>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</si>
  <si>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</si>
  <si>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</si>
  <si>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</si>
  <si>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</si>
  <si>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</si>
  <si>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</si>
  <si>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</si>
  <si>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</si>
  <si>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</si>
  <si>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</si>
  <si>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</si>
  <si>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</si>
  <si>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</si>
  <si>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</si>
  <si>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</si>
  <si>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</si>
  <si>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</si>
  <si>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</si>
  <si>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</si>
  <si>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</si>
  <si>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</si>
  <si>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</si>
  <si>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</si>
  <si>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</si>
  <si>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</si>
  <si>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</si>
  <si>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</si>
  <si>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</si>
  <si>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</si>
  <si>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</si>
  <si>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</si>
  <si>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</si>
  <si>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</si>
  <si>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</si>
  <si>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</si>
  <si>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</si>
  <si>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</si>
  <si>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</si>
  <si>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</si>
  <si>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</si>
  <si>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</si>
  <si>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</si>
  <si>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</si>
  <si>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</si>
  <si>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</si>
  <si>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</si>
  <si>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</si>
  <si>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</si>
  <si>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</si>
  <si>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</si>
  <si>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</si>
  <si>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</si>
  <si>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</si>
  <si>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</si>
  <si>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</si>
  <si>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</si>
  <si>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</si>
  <si>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</si>
  <si>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</si>
  <si>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</si>
  <si>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</si>
  <si>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</si>
  <si>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</si>
  <si>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</si>
  <si>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</si>
  <si>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</si>
  <si>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</si>
  <si>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</si>
  <si>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</si>
  <si>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</si>
  <si>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</si>
  <si>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</si>
  <si>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</si>
  <si>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</si>
  <si>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</si>
  <si>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</si>
  <si>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</si>
  <si>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</si>
  <si>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</si>
  <si>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</si>
  <si>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</si>
  <si>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</si>
  <si>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</si>
  <si>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</si>
  <si>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</si>
  <si>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</si>
  <si>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</si>
  <si>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</si>
  <si>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</si>
  <si>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</si>
  <si>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</si>
  <si>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</si>
  <si>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</si>
  <si>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</si>
  <si>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</si>
  <si>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</si>
  <si>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</si>
  <si>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</si>
  <si>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</si>
  <si>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</si>
  <si>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</si>
  <si>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</si>
  <si>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</si>
  <si>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</si>
  <si>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</si>
  <si>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</si>
  <si>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</si>
  <si>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</si>
  <si>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</si>
  <si>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</si>
  <si>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</si>
  <si>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</si>
  <si>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</si>
  <si>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</si>
  <si>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</si>
  <si>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</si>
  <si>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</si>
  <si>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</si>
  <si>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</si>
  <si>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</si>
  <si>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</si>
  <si>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</si>
  <si>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</si>
  <si>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</si>
  <si>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</si>
  <si>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</si>
  <si>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</si>
  <si>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</si>
  <si>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</si>
  <si>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</si>
  <si>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</si>
  <si>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</si>
  <si>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</si>
  <si>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</si>
  <si>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</si>
  <si>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</si>
  <si>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</si>
  <si>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</si>
  <si>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</si>
  <si>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</si>
  <si>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</si>
  <si>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</si>
  <si>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</si>
  <si>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</si>
  <si>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</si>
  <si>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</si>
  <si>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</si>
  <si>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</si>
  <si>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</si>
  <si>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</si>
  <si>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</si>
  <si>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</si>
  <si>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</si>
  <si>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</si>
  <si>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</si>
  <si>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</si>
  <si>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</si>
  <si>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</si>
  <si>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</si>
  <si>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</si>
  <si>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</si>
  <si>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</si>
  <si>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</si>
  <si>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</si>
  <si>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</si>
  <si>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</si>
  <si>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</si>
  <si>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</si>
  <si>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</si>
  <si>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</si>
  <si>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</si>
  <si>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</si>
  <si>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</si>
  <si>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</si>
  <si>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</si>
  <si>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</si>
  <si>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</si>
  <si>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</si>
  <si>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</si>
  <si>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</si>
  <si>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</si>
  <si>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</si>
  <si>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</si>
  <si>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</si>
  <si>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</si>
  <si>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</si>
  <si>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</si>
  <si>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</si>
  <si>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</si>
  <si>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</si>
  <si>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</si>
  <si>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</si>
  <si>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</si>
  <si>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</si>
  <si>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</si>
  <si>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</si>
  <si>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</si>
  <si>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</si>
  <si>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</si>
  <si>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</si>
  <si>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</si>
  <si>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</si>
  <si>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</si>
  <si>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</si>
  <si>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</si>
  <si>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</si>
  <si>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</si>
  <si>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</si>
  <si>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</si>
  <si>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</si>
  <si>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</si>
  <si>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</si>
  <si>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</si>
  <si>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</si>
  <si>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</si>
  <si>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</si>
  <si>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</si>
  <si>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</si>
  <si>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</si>
  <si>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</si>
  <si>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</si>
  <si>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</si>
  <si>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</si>
  <si>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</si>
  <si>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</si>
  <si>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</si>
  <si>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</si>
  <si>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</si>
  <si>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</si>
  <si>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</si>
  <si>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</si>
  <si>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</si>
  <si>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</si>
  <si>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</si>
  <si>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</si>
  <si>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</si>
  <si>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</si>
  <si>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</si>
  <si>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</si>
  <si>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</si>
  <si>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</si>
  <si>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</si>
  <si>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</si>
  <si>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</si>
  <si>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</si>
  <si>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</si>
  <si>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</si>
  <si>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</si>
  <si>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</si>
  <si>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</si>
  <si>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</si>
  <si>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</si>
  <si>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</si>
  <si>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</si>
  <si>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</si>
  <si>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</si>
  <si>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</si>
  <si>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</si>
  <si>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</si>
  <si>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</si>
  <si>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</si>
  <si>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</si>
  <si>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</si>
  <si>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</si>
  <si>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</si>
  <si>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</si>
  <si>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</si>
  <si>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</si>
  <si>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</si>
  <si>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</si>
  <si>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</si>
  <si>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</si>
  <si>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</si>
  <si>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</si>
  <si>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</si>
  <si>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</si>
  <si>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</si>
  <si>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</si>
  <si>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</si>
  <si>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</si>
  <si>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</si>
  <si>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</si>
  <si>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</si>
  <si>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</si>
  <si>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</si>
  <si>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</si>
  <si>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</si>
  <si>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</si>
  <si>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</si>
  <si>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</si>
  <si>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</si>
  <si>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</si>
  <si>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</si>
  <si>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</si>
  <si>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</si>
  <si>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</si>
  <si>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</si>
  <si>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</si>
  <si>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</si>
  <si>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</si>
  <si>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</si>
  <si>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</si>
  <si>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</si>
  <si>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</si>
  <si>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</si>
  <si>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</si>
  <si>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</si>
  <si>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</si>
  <si>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</si>
  <si>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</si>
  <si>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</si>
  <si>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</si>
  <si>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</si>
  <si>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</si>
  <si>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</si>
  <si>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</si>
  <si>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</si>
  <si>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</si>
  <si>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</si>
  <si>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</si>
  <si>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</si>
  <si>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</si>
  <si>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</si>
  <si>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</si>
  <si>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</si>
  <si>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</si>
  <si>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</si>
  <si>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</si>
  <si>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</si>
  <si>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</si>
  <si>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</si>
  <si>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</si>
  <si>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</si>
  <si>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</si>
  <si>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</si>
  <si>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</si>
  <si>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</si>
  <si>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</si>
  <si>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</si>
  <si>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</si>
  <si>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</si>
  <si>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</si>
  <si>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</si>
  <si>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</si>
  <si>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</si>
  <si>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</si>
  <si>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</si>
  <si>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</si>
  <si>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</si>
  <si>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</si>
  <si>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</si>
  <si>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</si>
  <si>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</si>
  <si>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</si>
  <si>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</si>
  <si>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</si>
  <si>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</si>
  <si>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</si>
  <si>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</si>
  <si>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</si>
  <si>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</si>
  <si>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</si>
  <si>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</si>
  <si>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</si>
  <si>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</si>
  <si>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</si>
  <si>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</si>
  <si>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</si>
  <si>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</si>
  <si>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</si>
  <si>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</si>
  <si>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</si>
  <si>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</si>
  <si>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</si>
  <si>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</si>
  <si>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</si>
  <si>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</si>
  <si>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</si>
  <si>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</si>
  <si>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</si>
  <si>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</si>
  <si>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</si>
  <si>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</si>
  <si>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</si>
  <si>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</si>
  <si>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</si>
  <si>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</si>
  <si>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</si>
  <si>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</si>
  <si>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</si>
  <si>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</si>
  <si>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</si>
  <si>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</si>
  <si>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</si>
  <si>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</si>
  <si>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</si>
  <si>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</si>
  <si>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</si>
  <si>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</si>
  <si>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</si>
  <si>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</si>
  <si>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</si>
  <si>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</si>
  <si>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</si>
  <si>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</si>
  <si>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</si>
  <si>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</si>
  <si>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</si>
  <si>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</si>
  <si>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</si>
  <si>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</si>
  <si>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</si>
  <si>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</si>
  <si>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</si>
  <si>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</si>
  <si>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</si>
  <si>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</si>
  <si>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</si>
  <si>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</si>
  <si>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</si>
  <si>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</si>
  <si>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</si>
  <si>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</si>
  <si>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</si>
  <si>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</si>
  <si>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</si>
  <si>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</si>
  <si>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</si>
  <si>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</si>
  <si>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</si>
  <si>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</si>
  <si>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</si>
  <si>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</si>
  <si>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</si>
  <si>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</si>
  <si>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</si>
  <si>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</si>
  <si>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</si>
  <si>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</si>
  <si>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</si>
  <si>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</si>
  <si>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</si>
  <si>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</si>
  <si>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</si>
  <si>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</si>
  <si>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</si>
  <si>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</si>
  <si>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</si>
  <si>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</si>
  <si>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</si>
  <si>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</si>
  <si>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</si>
  <si>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</si>
  <si>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</si>
  <si>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</si>
  <si>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</si>
  <si>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</si>
  <si>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</si>
  <si>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</si>
  <si>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</si>
  <si>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</si>
  <si>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</si>
  <si>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</si>
  <si>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</si>
  <si>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</si>
  <si>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</si>
  <si>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</si>
  <si>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</si>
  <si>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</si>
  <si>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</si>
  <si>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</si>
  <si>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</si>
  <si>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</si>
  <si>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</si>
  <si>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</si>
  <si>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</si>
  <si>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</si>
  <si>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</si>
  <si>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</si>
  <si>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</si>
  <si>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</si>
  <si>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</si>
  <si>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</si>
  <si>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</si>
  <si>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</si>
  <si>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</si>
  <si>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</si>
  <si>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</si>
  <si>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</si>
  <si>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</si>
  <si>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</si>
  <si>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</si>
  <si>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</si>
  <si>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</si>
  <si>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</si>
  <si>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</si>
  <si>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</si>
  <si>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</si>
  <si>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</si>
  <si>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</si>
  <si>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</si>
  <si>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</si>
  <si>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</si>
  <si>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</si>
  <si>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</si>
  <si>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</si>
  <si>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</si>
  <si>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</si>
  <si>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</si>
  <si>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</si>
  <si>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</si>
  <si>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</si>
  <si>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</si>
  <si>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</si>
  <si>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</si>
  <si>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</si>
  <si>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</si>
  <si>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</si>
  <si>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</si>
  <si>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</si>
  <si>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</si>
  <si>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</si>
  <si>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</si>
  <si>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</si>
  <si>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</si>
  <si>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</si>
  <si>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</si>
  <si>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</si>
  <si>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</si>
  <si>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</si>
  <si>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</si>
  <si>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</si>
  <si>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</si>
  <si>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</si>
  <si>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</si>
  <si>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</si>
  <si>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</si>
  <si>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</si>
  <si>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</si>
  <si>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</si>
  <si>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</si>
  <si>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</si>
  <si>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</si>
  <si>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</si>
  <si>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</si>
  <si>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</si>
  <si>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</si>
  <si>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</si>
  <si>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</si>
  <si>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</si>
  <si>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</si>
  <si>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</si>
  <si>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</si>
  <si>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</si>
  <si>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</si>
  <si>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</si>
  <si>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</si>
  <si>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</si>
  <si>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</si>
  <si>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</si>
  <si>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</si>
  <si>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</si>
  <si>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</si>
  <si>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</si>
  <si>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</si>
  <si>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</si>
  <si>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</si>
  <si>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</si>
  <si>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</si>
  <si>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</si>
  <si>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</si>
  <si>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</si>
  <si>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</si>
  <si>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</si>
  <si>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</si>
  <si>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</si>
  <si>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</si>
  <si>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</si>
  <si>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</si>
  <si>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</si>
  <si>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</si>
  <si>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</si>
  <si>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</si>
  <si>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</si>
  <si>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</si>
  <si>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</si>
  <si>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</si>
  <si>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</si>
  <si>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</si>
  <si>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</si>
  <si>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</si>
  <si>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</si>
  <si>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</si>
  <si>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</si>
  <si>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</si>
  <si>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</si>
  <si>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</si>
  <si>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</si>
  <si>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</si>
  <si>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</si>
  <si>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</si>
  <si>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</si>
  <si>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</si>
  <si>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</si>
  <si>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</si>
  <si>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</si>
  <si>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</si>
  <si>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</si>
  <si>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</si>
  <si>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</si>
  <si>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</si>
  <si>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</si>
  <si>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</si>
  <si>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</si>
  <si>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</si>
  <si>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</si>
  <si>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</si>
  <si>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</si>
  <si>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</si>
  <si>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</si>
  <si>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</si>
  <si>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</si>
  <si>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</si>
  <si>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</si>
  <si>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</si>
  <si>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</si>
  <si>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</si>
  <si>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</si>
  <si>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</si>
  <si>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</si>
  <si>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</si>
  <si>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</si>
  <si>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</si>
  <si>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</si>
  <si>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</si>
  <si>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</si>
  <si>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</si>
  <si>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</si>
  <si>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</si>
  <si>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</si>
  <si>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</si>
  <si>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</si>
  <si>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</si>
  <si>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</si>
  <si>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</si>
  <si>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</si>
  <si>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</si>
  <si>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</si>
  <si>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</si>
  <si>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</si>
  <si>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</si>
  <si>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</si>
  <si>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</si>
  <si>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</si>
  <si>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</si>
  <si>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</si>
  <si>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</si>
  <si>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</si>
  <si>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</si>
  <si>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</si>
  <si>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</si>
  <si>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</si>
  <si>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</si>
  <si>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</si>
  <si>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</si>
  <si>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</si>
  <si>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</si>
  <si>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</si>
  <si>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</si>
  <si>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</si>
  <si>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</si>
  <si>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</si>
  <si>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</si>
  <si>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</si>
  <si>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</si>
  <si>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</si>
  <si>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</si>
  <si>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</si>
  <si>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</si>
  <si>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</si>
  <si>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</si>
  <si>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</si>
  <si>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</si>
  <si>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</si>
  <si>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</si>
  <si>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</si>
  <si>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</si>
  <si>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</si>
  <si>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</si>
  <si>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</si>
  <si>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</si>
  <si>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</si>
  <si>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</si>
  <si>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</si>
  <si>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</si>
  <si>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</si>
  <si>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</si>
  <si>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</si>
  <si>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</si>
  <si>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</si>
  <si>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</si>
  <si>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</si>
  <si>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</si>
  <si>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</si>
  <si>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</si>
  <si>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</si>
  <si>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</si>
  <si>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</si>
  <si>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</si>
  <si>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</si>
  <si>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</si>
  <si>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</si>
  <si>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</si>
  <si>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</si>
  <si>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</si>
  <si>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</si>
  <si>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</si>
  <si>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</si>
  <si>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</si>
  <si>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</si>
  <si>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</si>
  <si>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</si>
  <si>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</si>
  <si>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</si>
  <si>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</si>
  <si>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</si>
  <si>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</si>
  <si>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</si>
  <si>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</si>
  <si>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</si>
  <si>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</si>
  <si>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</si>
  <si>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</si>
  <si>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</si>
  <si>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</si>
  <si>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</si>
  <si>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</si>
  <si>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</si>
  <si>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</si>
  <si>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</si>
  <si>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</si>
  <si>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</si>
  <si>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</si>
  <si>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</si>
  <si>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</si>
  <si>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</si>
  <si>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</si>
  <si>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</si>
  <si>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</si>
  <si>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</si>
  <si>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</si>
  <si>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</si>
  <si>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</si>
  <si>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</si>
  <si>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</si>
  <si>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</si>
  <si>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</si>
  <si>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</si>
  <si>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</si>
  <si>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</si>
  <si>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</si>
  <si>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</si>
  <si>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</si>
  <si>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</si>
  <si>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</si>
  <si>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</si>
  <si>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</si>
  <si>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</si>
  <si>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</si>
  <si>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</si>
  <si>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</si>
  <si>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</si>
  <si>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</si>
  <si>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</si>
  <si>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</si>
  <si>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</si>
  <si>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</si>
  <si>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</si>
  <si>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</si>
  <si>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</si>
  <si>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</si>
  <si>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</si>
  <si>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</si>
  <si>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</si>
  <si>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</si>
  <si>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</si>
  <si>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</si>
  <si>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</si>
  <si>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</si>
  <si>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</si>
  <si>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</si>
  <si>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</si>
  <si>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</si>
  <si>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</si>
  <si>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</si>
  <si>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</si>
  <si>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</si>
  <si>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</si>
  <si>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</si>
  <si>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</si>
  <si>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</si>
  <si>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</si>
  <si>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</si>
  <si>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</si>
  <si>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</si>
  <si>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</si>
  <si>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</si>
  <si>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</si>
  <si>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</si>
  <si>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</si>
  <si>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</si>
  <si>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</si>
  <si>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</si>
  <si>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</si>
  <si>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</si>
  <si>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</si>
  <si>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</si>
  <si>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</si>
  <si>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</si>
  <si>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</si>
  <si>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</si>
  <si>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</si>
  <si>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</si>
  <si>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</si>
  <si>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</si>
  <si>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</si>
  <si>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</si>
  <si>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</si>
  <si>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</si>
  <si>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</si>
  <si>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</si>
  <si>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</si>
  <si>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</si>
  <si>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</si>
  <si>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</si>
  <si>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</si>
  <si>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</si>
  <si>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</si>
  <si>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</si>
  <si>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</si>
  <si>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</si>
  <si>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</si>
  <si>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</si>
  <si>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</si>
  <si>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</si>
  <si>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</si>
  <si>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</si>
  <si>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</si>
  <si>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</si>
  <si>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</si>
  <si>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</si>
  <si>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</si>
  <si>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</si>
  <si>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</si>
  <si>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</si>
  <si>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</si>
  <si>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</si>
  <si>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</si>
  <si>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</si>
  <si>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</si>
  <si>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</si>
  <si>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</si>
  <si>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</si>
  <si>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</si>
  <si>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</si>
  <si>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</si>
  <si>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</si>
  <si>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</si>
  <si>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</si>
  <si>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</si>
  <si>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</si>
  <si>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</si>
  <si>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</si>
  <si>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</si>
  <si>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</si>
  <si>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</si>
  <si>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</si>
  <si>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</si>
  <si>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</si>
  <si>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</si>
  <si>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</si>
  <si>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</si>
  <si>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</si>
  <si>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</si>
  <si>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</si>
  <si>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</si>
  <si>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</si>
  <si>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</si>
  <si>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</si>
  <si>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</si>
  <si>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</si>
  <si>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</si>
  <si>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</si>
  <si>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</si>
  <si>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</si>
  <si>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</si>
  <si>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</si>
  <si>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</si>
  <si>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</si>
  <si>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</si>
  <si>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</si>
  <si>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</si>
  <si>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</si>
  <si>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</si>
  <si>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</si>
  <si>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</si>
  <si>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</si>
  <si>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</si>
  <si>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</si>
  <si>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</si>
  <si>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</si>
  <si>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</si>
  <si>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</si>
  <si>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</si>
  <si>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</si>
  <si>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</si>
  <si>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</si>
  <si>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</si>
  <si>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</si>
  <si>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</si>
  <si>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</si>
  <si>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</si>
  <si>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</si>
  <si>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</si>
  <si>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</si>
  <si>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</si>
  <si>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</si>
  <si>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</si>
  <si>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</si>
  <si>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</si>
  <si>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</si>
  <si>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</si>
  <si>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</si>
  <si>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</si>
  <si>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</si>
  <si>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</si>
  <si>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</si>
  <si>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</si>
  <si>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</si>
  <si>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</si>
  <si>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</si>
  <si>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</si>
  <si>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</si>
  <si>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</si>
  <si>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</si>
  <si>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</si>
  <si>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</si>
  <si>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</si>
  <si>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</si>
  <si>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</si>
  <si>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</si>
  <si>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</si>
  <si>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</si>
  <si>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</si>
  <si>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</si>
  <si>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</si>
  <si>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</si>
  <si>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</si>
  <si>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</si>
  <si>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</si>
  <si>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</si>
  <si>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</si>
  <si>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</si>
  <si>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</si>
  <si>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</si>
  <si>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</si>
  <si>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</si>
  <si>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</si>
  <si>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</si>
  <si>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</si>
  <si>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</si>
  <si>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</si>
  <si>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</si>
  <si>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</si>
  <si>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</si>
  <si>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</si>
  <si>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</si>
  <si>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</si>
  <si>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</si>
  <si>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</si>
  <si>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</si>
  <si>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</si>
  <si>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</si>
  <si>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</si>
  <si>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</si>
  <si>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</si>
  <si>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</si>
  <si>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</si>
  <si>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</si>
  <si>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</si>
  <si>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</si>
  <si>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</si>
  <si>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</si>
  <si>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</si>
  <si>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</si>
  <si>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</si>
  <si>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</si>
  <si>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</si>
  <si>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</si>
  <si>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</si>
  <si>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</si>
  <si>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</si>
  <si>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</si>
  <si>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</si>
  <si>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</si>
  <si>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</si>
  <si>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</si>
  <si>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</si>
  <si>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</si>
  <si>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</si>
  <si>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</si>
  <si>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</si>
  <si>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</si>
  <si>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</si>
  <si>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</si>
  <si>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</si>
  <si>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</si>
  <si>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</si>
  <si>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</si>
  <si>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</si>
  <si>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</si>
  <si>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</si>
  <si>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</si>
  <si>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</si>
  <si>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</si>
  <si>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</si>
  <si>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</si>
  <si>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</si>
  <si>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</si>
  <si>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</si>
  <si>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</si>
  <si>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</si>
  <si>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</si>
  <si>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</si>
  <si>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</si>
  <si>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</si>
  <si>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</si>
  <si>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</si>
  <si>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</si>
  <si>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</si>
  <si>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</si>
  <si>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</si>
  <si>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</si>
  <si>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</si>
  <si>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</si>
  <si>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</si>
  <si>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</si>
  <si>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</si>
  <si>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</si>
  <si>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</si>
  <si>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</si>
  <si>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</si>
  <si>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</si>
  <si>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</si>
  <si>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</si>
  <si>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</si>
  <si>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</si>
  <si>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</si>
  <si>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</si>
  <si>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</si>
  <si>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</si>
  <si>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</si>
  <si>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</si>
  <si>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</si>
  <si>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</si>
  <si>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</si>
  <si>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</si>
  <si>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</si>
  <si>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</si>
  <si>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</si>
  <si>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</si>
  <si>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</si>
  <si>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</si>
  <si>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</si>
  <si>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</si>
  <si>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</si>
  <si>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</si>
  <si>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</si>
  <si>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</si>
  <si>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</si>
  <si>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</si>
  <si>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</si>
  <si>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</si>
  <si>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</si>
  <si>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</si>
  <si>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</si>
  <si>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</si>
  <si>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</si>
  <si>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</si>
  <si>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</si>
  <si>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</si>
  <si>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</si>
  <si>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</si>
  <si>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</si>
  <si>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</si>
  <si>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</si>
  <si>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</si>
  <si>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</si>
  <si>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</si>
  <si>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</si>
  <si>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</si>
  <si>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</si>
  <si>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</si>
  <si>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</si>
  <si>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</si>
  <si>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</si>
  <si>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</si>
  <si>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</si>
  <si>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</si>
  <si>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</si>
  <si>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</si>
  <si>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</si>
  <si>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</si>
  <si>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</si>
  <si>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</si>
  <si>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</si>
  <si>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</si>
  <si>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</si>
  <si>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</si>
  <si>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</si>
  <si>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</si>
  <si>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</si>
  <si>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</si>
  <si>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</si>
  <si>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</si>
  <si>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</si>
  <si>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</si>
  <si>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</si>
  <si>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</si>
  <si>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</si>
  <si>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</si>
  <si>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</si>
  <si>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</si>
  <si>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</si>
  <si>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</si>
  <si>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</si>
  <si>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</si>
  <si>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</si>
  <si>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</si>
  <si>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</si>
  <si>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</si>
  <si>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</si>
  <si>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</si>
  <si>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</si>
  <si>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</si>
  <si>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</si>
  <si>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</si>
  <si>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</si>
  <si>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</si>
  <si>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</si>
  <si>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</si>
  <si>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</si>
  <si>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</si>
  <si>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</si>
  <si>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</si>
  <si>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</si>
  <si>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</si>
  <si>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</si>
  <si>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</si>
  <si>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</si>
  <si>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</si>
  <si>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</si>
  <si>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</si>
  <si>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</si>
  <si>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</si>
  <si>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</si>
  <si>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</si>
  <si>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</si>
  <si>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</si>
  <si>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</si>
  <si>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</si>
  <si>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</si>
  <si>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</si>
  <si>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</si>
  <si>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</si>
  <si>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</si>
  <si>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</si>
  <si>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</si>
  <si>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</si>
  <si>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</si>
  <si>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</si>
  <si>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</si>
  <si>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</si>
  <si>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</si>
  <si>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</si>
  <si>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</si>
  <si>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</si>
  <si>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</si>
  <si>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</si>
  <si>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</si>
  <si>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</si>
  <si>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</si>
  <si>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</si>
  <si>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</si>
  <si>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</si>
  <si>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</si>
  <si>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</si>
  <si>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</si>
  <si>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</si>
  <si>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</si>
  <si>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</si>
  <si>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</si>
  <si>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</si>
  <si>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</si>
  <si>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</si>
  <si>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</si>
  <si>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</si>
  <si>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</si>
  <si>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</si>
  <si>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</si>
  <si>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</si>
  <si>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</si>
  <si>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</si>
  <si>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</si>
  <si>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PCM-20251201-00000264</t>
  </si>
  <si>
    <t>Critical</t>
  </si>
  <si>
    <t>team moved need 25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</si>
  <si>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</si>
  <si>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</si>
  <si>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</si>
  <si>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</si>
  <si>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</si>
  <si>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</si>
  <si>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</si>
  <si>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</si>
  <si>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</si>
  <si>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</si>
  <si>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</si>
  <si>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</si>
  <si>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</si>
  <si>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</si>
  <si>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</si>
  <si>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</si>
  <si>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</si>
  <si>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</si>
  <si>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</si>
  <si>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</si>
  <si>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</si>
  <si>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</si>
  <si>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</si>
  <si>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</si>
  <si>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</si>
  <si>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</si>
  <si>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</si>
  <si>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</si>
  <si>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</si>
  <si>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</si>
  <si>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</si>
  <si>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</si>
  <si>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</si>
  <si>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</si>
  <si>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</si>
  <si>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</si>
  <si>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</si>
  <si>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</si>
  <si>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</si>
  <si>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</si>
  <si>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</si>
  <si>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</si>
  <si>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</si>
  <si>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</si>
  <si>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</si>
  <si>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</si>
  <si>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</si>
  <si>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</si>
  <si>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</si>
  <si>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</si>
  <si>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</si>
  <si>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</si>
  <si>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</si>
  <si>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</si>
  <si>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</si>
  <si>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</si>
  <si>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</si>
  <si>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</si>
  <si>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</si>
  <si>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</si>
  <si>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</si>
  <si>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</si>
  <si>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</si>
  <si>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</si>
  <si>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</si>
  <si>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</si>
  <si>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</si>
  <si>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</si>
  <si>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</si>
  <si>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</si>
  <si>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</si>
  <si>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</si>
  <si>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</si>
  <si>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</si>
  <si>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</si>
  <si>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</si>
  <si>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</si>
  <si>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</si>
  <si>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</si>
  <si>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</si>
  <si>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</si>
  <si>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</si>
  <si>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</si>
  <si>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Sent to open separate TT</t>
  </si>
  <si>
    <t>under SCECO Blackout in whole Area, Teams securing Hub Sites.</t>
  </si>
  <si>
    <t xml:space="preserve"> PCM-20250215-00000830 </t>
  </si>
  <si>
    <t>LTE site still down and  site located in aramco area access issue need special permission</t>
  </si>
  <si>
    <t>PCM-20251201-00000379</t>
  </si>
  <si>
    <t>taf0152</t>
  </si>
  <si>
    <t xml:space="preserve">access owner issue </t>
  </si>
  <si>
    <t>no pcm</t>
  </si>
  <si>
    <t>jed0395</t>
  </si>
  <si>
    <t>40 min</t>
  </si>
  <si>
    <t>jed0957</t>
  </si>
  <si>
    <t>60 min</t>
  </si>
  <si>
    <t>jed2030</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</si>
  <si>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</si>
  <si>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</si>
  <si>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</si>
  <si>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</si>
  <si>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</si>
  <si>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</si>
  <si>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</si>
  <si>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</si>
  <si>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</si>
  <si>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</si>
  <si>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team on the way : 60 mins</t>
  </si>
  <si>
    <t>PCM-20251201-00000329</t>
  </si>
  <si>
    <t>SCECO cut off at TLT area , 1st team dispatched for site TLT0968 ETA 140 mins and 2nd team dipsatched for site TLT0922 ETA 160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</si>
</sst>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9" totalsRowShown="0" headerRowDxfId="172" dataDxfId="171" headerRowBorderDxfId="169" tableBorderDxfId="170" totalsRowBorderDxfId="168">
  <autoFilter ref="A1:L2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4" totalsRowShown="0" headerRowDxfId="46" dataDxfId="45" headerRowBorderDxfId="43" tableBorderDxfId="44" totalsRowBorderDxfId="42">
  <autoFilter ref="A1:L2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9" totalsRowShown="0" headerRowDxfId="13" tableBorderDxfId="12">
  <autoFilter ref="A1:L4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9"/>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329.39521400463127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8</v>
      </c>
      <c r="D3" s="56" t="s">
        <v>19144</v>
      </c>
      <c r="E3" s="127" t="s">
        <v>39109</v>
      </c>
      <c r="F3" s="126">
        <v>45992.240381944444</v>
      </c>
      <c r="G3" s="125">
        <f ca="1">IFERROR(NOW()-F3,"-")</f>
        <v>0.10325798611302162</v>
      </c>
      <c r="H3" s="126">
        <v>45992.208761574075</v>
      </c>
      <c r="I3" s="128" t="str">
        <f>IFERROR(VLOOKUP(D3,DB!A:F,6,0),"")</f>
        <v>Power Cube</v>
      </c>
      <c r="J3" s="128" t="str">
        <f>IFERROR(VLOOKUP(D3,DB!A:G,7,0),"")</f>
        <v>Good+No BB Design</v>
      </c>
      <c r="K3" s="124" t="s">
        <v>39110</v>
      </c>
      <c r="L3" s="123" t="str">
        <f>IFERROR(VLOOKUP(D3,DB!A:I,9,0),"")</f>
        <v>Latis</v>
      </c>
    </row>
    <row r="4" spans="1:15" s="61" customFormat="1" ht="15" customHeight="1">
      <c r="A4" s="129"/>
      <c r="B4" s="128" t="str">
        <f>IFERROR(VLOOKUP(D4,DB!A:K,11,0),"")</f>
        <v/>
      </c>
      <c r="C4" s="128"/>
      <c r="D4" s="56"/>
      <c r="E4" s="127"/>
      <c r="F4" s="126"/>
      <c r="G4" s="125">
        <f ca="1">IFERROR(NOW()-F4,"-")</f>
        <v>45992.343639930557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45992.343639930557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45992.343639930557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45992.343639930557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45992.343639930557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45992.343639930557</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45992.343639930557</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45992.343639930557</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45992.343639930557</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45992.343639930557</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45992.343639930557</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45992.343639930557</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45992.343639930557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45992.343639930557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45992.343639930557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45992.343639930557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45992.343639930557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45992.343639930557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45992.343639930557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45992.343639930557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45992.343639930557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45992.343639930557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45992.343639930557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45992.343639930557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45992.343639930557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45992.343639930557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45992.343639930557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45992.343639930557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45992.343639930557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45992.343639930557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45992.343639930557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45992.343639930557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45992.343639930557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45992.343639930557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45992.343639930557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45992.343639930557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45992.343639930557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45992.343639930557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45992.343639930557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45992.343639930557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45992.343639930557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45992.343639930557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45992.343639930557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45992.343639930557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45992.343639930557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45992.343639930557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45992.343639930557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45992.343639930557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45992.343639930557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45992.343639930557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45992.343639930557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45992.343639930557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45992.343639930557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45992.343639930557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45992.343639930557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45992.343639930557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45992.343639930557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45992.343639930557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45992.343639930557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45992.343639930557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45992.343639930557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45992.343639930557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45992.343639930557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45992.343639930557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45992.343639930557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45992.343639930557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45992.343639930557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45992.343639930557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45992.343639930557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45992.343639930557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45992.343639930557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45992.343639930557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45992.343639930557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45992.343639930557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45992.343639930557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45992.343639930557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45992.343639930557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45992.343639930557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45992.343639930557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45992.343639930557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45992.343639930557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45992.343639930557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45992.343639930557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45992.343639930557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45992.343639930557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45992.343639930557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45992.343639930557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45992.343639930557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45992.343639930557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45992.343639930557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45992.343639930557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45992.343639930557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45992.343639930557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45992.343639930557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45992.343639930557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45992.343639930557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45992.343639930557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45992.343639930557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45992.343639930557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45992.343639930557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45992.343639930557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45992.343639930557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45992.343639930557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45992.343639930557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45992.343639930557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45992.343639930557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45992.343639930557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45992.343639930557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45992.343639930557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45992.343639930557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45992.343639930557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45992.343639930557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45992.343639930557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45992.343639930557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45992.343639930557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45992.343639930557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45992.343639930557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45992.343639930557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45992.343639930557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45992.343639930557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45992.343639930557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45992.343639930557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45992.343639930557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45992.343639930557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45992.343639930557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45992.343639930557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45992.343639930557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45992.343639930557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45992.343639930557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45992.343639930557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45992.343639930557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45992.343639930557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45992.343639930557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45992.343639930557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45992.343639930557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45992.343639930557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45992.343639930557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45992.343639930557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45992.343639930557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45992.343639930557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45992.343639930557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45992.343639930557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45992.343639930557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45992.343639930557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45992.343639930557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45992.343639930557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45992.343639930557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45992.343639930557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45992.343639930557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45992.343639930557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45992.343639930557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45992.343639930557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45992.343639930557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45992.343639930557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45992.343639930557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45992.343639930557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45992.343639930557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45992.343639930557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45992.343639930557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45992.343639930557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45992.343639930557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45992.343639930557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45992.343639930557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45992.343639930557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45992.343639930557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45992.343639930557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45992.343639930557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45992.343639930557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45992.343639930557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45992.343639930557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45992.343639930557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45992.343639930557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45992.343639930557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45992.343639930557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45992.343639930557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45992.343639930557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45992.343639930557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45992.343639930557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45992.343639930557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45992.343639930557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45992.343639930557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45992.343639930557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45992.343639930557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45992.343639930557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45992.343639930557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45992.343639930557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45992.343639930557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45992.343639930557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45992.343639930557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45992.343639930557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45992.343639930557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45992.343639930557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45992.343639930557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45992.343639930557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45992.343639930557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45992.343639930557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45992.343639930557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45992.343639930557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45992.343639930557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45992.343639930557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45992.343639930557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45992.343639930557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45992.343639930557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45992.343639930557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45992.343639930557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45992.343639930557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45992.343639930557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45992.343639930557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45992.343639930557</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45992.343639930557</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45992.343639930557</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45992.343639930557</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45992.343639930557</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45992.343639930557</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45992.343639930557</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45992.343639930557</v>
      </c>
      <c r="H219" s="126"/>
      <c r="I219" s="128" t="str">
        <f>IFERROR(VLOOKUP(D219,DB!A:F,6,0),"")</f>
        <v/>
      </c>
      <c r="J219" s="128" t="str">
        <f>IFERROR(VLOOKUP(D219,DB!A:G,7,0),"")</f>
        <v/>
      </c>
      <c r="K219" s="124"/>
      <c r="L219" s="123" t="str">
        <f>IFERROR(VLOOKUP(D219,DB!A:I,9,0),"")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167.34380196759594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7.9562209490759415</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7.1498726851132233E-2</v>
      </c>
      <c r="H5" s="100">
        <v>45992.2658912037</v>
      </c>
      <c r="I5" s="18" t="str">
        <f>IFERROR(VLOOKUP(D5,DB!A:F,6,0),"")</f>
        <v>SCECO</v>
      </c>
      <c r="J5" s="18" t="str">
        <f>IFERROR(VLOOKUP(D5,DB!A:G,7,0),"")</f>
        <v>Vandalized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R2</v>
      </c>
      <c r="C6" s="18"/>
      <c r="D6" s="18" t="s">
        <v>24204</v>
      </c>
      <c r="E6" s="99"/>
      <c r="F6" s="100"/>
      <c r="G6" s="101">
        <f ca="1">IFERROR(NOW()-F6,"-")</f>
        <v>45992.343639930557</v>
      </c>
      <c r="H6" s="100"/>
      <c r="I6" s="18" t="str">
        <f>IFERROR(VLOOKUP(D6,DB!A:F,6,0),"")</f>
        <v>SCECO</v>
      </c>
      <c r="J6" s="18" t="str">
        <f>IFERROR(VLOOKUP(D6,DB!A:G,7,0),"")</f>
        <v>Dead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45992.343639930557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45992.343639930557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45992.343639930557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45992.343639930557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45992.343639930557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45992.343639930557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45992.343639930557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45992.343639930557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45992.343639930557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45992.343639930557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45992.343639930557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45992.343639930557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45992.343639930557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45992.343639930557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45992.343639930557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45992.343639930557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45992.343639930557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45992.343639930557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45992.343639930557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45992.343639930557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45992.343639930557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45992.343639930557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45992.343639930557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45992.343639930557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45992.343639930557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45992.343639930557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45992.343639930557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45992.343639930557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45992.343639930557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45992.343639930557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45992.343639930557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45992.343639930557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45992.343639930557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45992.343639930557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45992.343639930557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45992.343639930557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45992.343639930557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45992.343639930557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45992.343639930557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45992.343639930557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45992.343639930557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45992.343639930557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45992.343639930557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45992.343639930557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45992.343639930557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45992.343639930557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45992.343639930557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45992.343639930557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45992.343639930557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45992.343639930557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45992.343639930557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45992.343639930557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45992.343639930557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45992.343639930557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45992.343639930557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45992.343639930557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45992.343639930557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45992.343639930557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45992.343639930557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45992.343639930557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45992.343639930557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45992.343639930557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45992.343639930557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45992.343639930557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45992.343639930557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45992.343639930557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45992.343639930557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45992.343639930557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45992.343639930557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45992.343639930557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45992.343639930557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45992.343639930557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45992.343639930557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45992.343639930557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45992.343639930557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45992.343639930557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45992.343639930557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45992.343639930557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45992.343639930557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45992.343639930557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45992.343639930557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45992.343639930557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45992.343639930557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45992.343639930557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45992.343639930557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45992.343639930557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45992.343639930557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45992.343639930557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45992.343639930557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45992.343639930557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45992.343639930557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45992.343639930557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45992.343639930557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45992.343639930557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45992.343639930557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45992.343639930557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45992.343639930557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45992.343639930557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45992.343639930557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45992.343639930557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45992.343639930557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45992.343639930557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45992.343639930557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45992.343639930557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45992.343639930557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45992.343639930557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45992.343639930557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45992.343639930557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45992.343639930557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45992.343639930557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45992.343639930557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45992.343639930557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45992.343639930557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45992.343639930557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45992.343639930557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45992.343639930557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45992.343639930557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45992.343639930557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45992.343639930557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45992.343639930557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45992.343639930557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45992.343639930557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45992.343639930557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45992.343639930557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45992.343639930557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45992.343639930557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45992.343639930557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45992.343639930557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45992.343639930557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45992.343639930557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45992.343639930557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45992.343639930557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45992.343639930557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45992.343639930557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45992.343639930557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45992.343639930557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45992.343639930557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45992.343639930557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45992.343639930557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45992.343639930557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45992.343639930557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45992.343639930557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45992.343639930557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45992.343639930557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45992.343639930557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45992.343639930557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45992.343639930557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45992.343639930557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45992.343639930557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45992.343639930557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45992.343639930557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45992.343639930557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45992.343639930557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45992.343639930557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45992.343639930557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45992.343639930557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45992.343639930557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45992.343639930557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45992.343639930557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45992.343639930557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45992.343639930557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45992.343639930557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45992.343639930557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45992.343639930557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45992.343639930557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45992.343639930557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45992.343639930557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45992.343639930557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45992.343639930557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45992.343639930557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45992.343639930557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45992.343639930557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45992.343639930557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45992.343639930557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45992.343639930557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45992.343639930557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45992.343639930557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45992.343639930557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45992.343639930557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45992.343639930557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45992.343639930557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45992.343639930557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45992.343639930557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45992.343639930557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45992.343639930557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45992.343639930557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45992.343639930557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45992.343639930557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45992.343639930557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45992.343639930557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45992.343639930557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45992.343639930557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45992.343639930557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45992.343639930557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45992.343639930557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45992.343639930557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45992.343639930557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45992.343639930557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45992.343639930557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45992.343639930557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45992.343639930557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45992.343639930557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45992.343639930557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45992.343639930557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45992.343639930557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45992.343639930557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45992.343639930557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45992.343639930557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45992.343639930557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45992.343639930557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45992.343639930557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45992.343639930557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45992.343639930557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45992.343639930557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45992.343639930557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45992.343639930557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45992.343639930557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45992.343639930557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45992.343639930557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45992.343639930557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45992.343639930557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45992.343639930557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45992.343639930557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45992.343639930557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45992.343639930557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45992.343639930557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45992.343639930557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45992.343639930557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45992.343639930557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45992.343639930557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45992.343639930557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45992.343639930557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45992.343639930557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45992.343639930557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45992.343639930557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45992.343639930557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45992.343639930557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45992.343639930557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45992.343639930557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45992.343639930557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45992.343639930557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45992.343639930557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45992.343639930557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45992.343639930557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45992.343639930557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45992.343639930557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45992.343639930557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45992.343639930557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45992.343639930557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45992.343639930557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45992.343639930557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45992.343639930557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45992.343639930557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45992.343639930557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45992.343639930557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45992.343639930557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45992.343639930557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45992.343639930557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45992.343639930557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45992.343639930557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45992.343639930557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45992.343639930557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45992.343639930557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45992.343639930557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45992.343639930557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45992.343639930557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45992.343639930557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45992.343639930557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45992.343639930557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45992.343639930557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45992.343639930557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45992.343639930557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45992.343639930557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45992.343639930557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45992.343639930557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45992.343639930557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45992.343639930557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45992.343639930557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45992.343639930557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45992.343639930557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45992.343639930557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45992.343639930557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45992.343639930557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45992.343639930557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45992.343639930557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45992.343639930557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45992.343639930557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45992.343639930557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45992.343639930557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45992.343639930557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45992.343639930557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45992.343639930557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45992.343639930557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45992.343639930557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45992.343639930557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45992.343639930557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45992.343639930557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45992.343639930557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45992.343639930557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45992.343639930557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45992.343639930557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45992.343639930557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45992.343639930557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45992.343639930557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45992.343639930557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45992.343639930557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45992.343639930557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45992.343639930557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45992.343639930557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45992.343639930557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45992.343639930557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45992.343639930557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45992.343639930557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45992.343639930557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45992.343639930557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45992.343639930557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45992.343639930557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45992.343639930557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45992.343639930557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45992.343639930557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45992.343639930557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45992.343639930557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45992.343639930557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45992.343639930557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45992.343639930557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45992.343639930557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45992.343639930557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45992.343639930557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45992.343639930557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45992.343639930557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45992.343639930557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45992.343639930557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45992.343639930557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45992.343639930557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45992.343639930557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45992.343639930557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45992.343639930557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45992.343639930557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45992.343639930557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45992.343639930557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45992.343639930557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45992.343639930557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45992.343639930557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45992.343639930557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45992.343639930557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45992.343639930557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45992.343639930557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45992.343639930557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45992.343639930557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45992.343639930557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45992.343639930557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45992.343639930557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45992.343639930557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45992.343639930557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45992.343639930557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45992.343639930557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45992.343639930557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45992.343639930557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45992.343639930557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45992.343639930557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45992.343639930557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45992.343639930557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45992.343639930557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45992.343639930557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45992.343639930557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45992.343639930557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45992.343639930557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45992.343639930557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45992.343639930557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45992.343639930557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45992.343639930557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45992.343639930557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45992.343639930557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45992.343639930557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45992.343639930557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45992.343639930557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45992.343639930557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45992.343639930557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45992.343639930557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45992.343639930557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45992.343639930557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45992.343639930557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45992.343639930557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45992.343639930557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45992.343639930557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45992.343639930557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45992.343639930557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45992.343639930557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45992.343639930557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45992.343639930557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45992.343639930557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45992.343639930557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45992.343639930557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45992.343639930557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45992.343639930557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45992.343639930557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45992.343639930557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45992.343639930557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45992.343639930557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45992.343639930557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45992.343639930557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45992.343639930557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45992.343639930557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45992.343639930557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45992.343639930557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45992.343639930557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45992.343639930557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45992.343639930557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45992.343639930557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45992.343639930557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45992.343639930557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45992.343639930557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45992.343639930557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45992.343639930557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45992.343639930557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45992.343639930557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45992.343639930557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45992.343639930557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45992.343639930557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45992.343639930557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45992.343639930557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45992.343639930557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45992.343639930557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45992.343639930557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45992.343639930557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45992.343639930557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45992.343639930557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45992.343639930557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45992.343639930557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45992.343639930557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45992.343639930557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45992.343639930557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45992.343639930557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45992.343639930557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45992.343639930557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45992.343639930557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45992.343639930557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45992.343639930557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45992.343639930557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45992.343639930557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45992.343639930557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45992.343639930557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45992.343639930557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45992.343639930557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45992.343639930557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45992.343639930557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45992.343639930557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45992.343639930557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45992.343639930557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45992.343639930557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45992.343639930557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45992.343639930557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45992.343639930557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45992.343639930557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45992.343639930557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45992.343639930557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45992.343639930557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45992.343639930557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45992.343639930557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45992.343639930557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45992.343639930557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45992.343639930557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45992.343639930557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45992.343639930557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45992.343639930557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45992.343639930557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45992.343639930557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45992.343639930557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45992.343639930557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45992.343639930557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45992.343639930557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45992.343639930557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45992.343639930557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45992.343639930557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45992.343639930557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45992.343639930557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45992.343639930557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45992.343639930557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45992.343639930557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45992.343639930557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45992.343639930557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45992.343639930557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45992.343639930557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45992.343639930557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45992.343639930557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45992.343639930557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45992.343639930557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45992.343639930557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45992.343639930557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45992.343639930557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45992.343639930557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45992.343639930557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45992.343639930557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45992.343639930557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45992.343639930557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45992.343639930557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45992.343639930557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45992.343639930557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45992.343639930557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45992.343639930557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45992.343639930557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45992.343639930557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45992.343639930557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45992.343639930557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45992.343639930557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45992.343639930557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45992.343639930557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45992.343639930557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45992.343639930557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45992.343639930557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45992.343639930557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45992.343639930557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45992.343639930557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45992.343639930557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45992.343639930557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45992.343639930557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45992.343639930557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45992.343639930557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45992.343639930557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45992.343639930557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45992.343639930557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45992.343639930557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45992.343639930557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45992.343639930557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45992.343639930557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45992.343639930557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45992.343639930557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45992.343639930557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45992.343639930557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45992.343639930557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45992.343639930557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45992.343639930557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45992.343639930557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45992.343639930557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45992.343639930557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45992.343639930557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45992.343639930557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45992.343639930557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45992.343639930557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45992.343639930557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45992.343639930557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45992.343639930557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45992.343639930557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45992.343639930557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45992.343639930557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45992.343639930557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45992.343639930557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45992.343639930557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45992.343639930557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45992.343639930557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45992.343639930557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45992.343639930557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45992.343639930557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45992.343639930557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45992.343639930557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45992.343639930557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45992.343639930557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45992.343639930557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45992.343639930557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45992.343639930557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45992.343639930557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45992.343639930557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45992.343639930557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45992.343639930557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45992.343639930557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45992.343639930557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45992.343639930557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45992.343639930557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45992.343639930557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45992.343639930557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45992.343639930557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45992.343639930557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45992.343639930557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45992.343639930557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45992.343639930557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45992.343639930557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45992.343639930557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45992.343639930557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45992.343639930557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45992.343639930557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45992.343639930557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45992.343639930557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45992.343639930557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45992.343639930557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45992.343639930557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45992.343639930557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45992.343639930557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45992.343639930557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45992.343639930557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45992.343639930557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45992.343639930557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45992.343639930557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45992.343639930557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45992.343639930557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45992.343639930557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45992.343639930557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45992.343639930557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45992.343639930557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45992.343639930557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45992.343639930557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45992.343639930557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45992.343639930557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45992.343639930557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45992.343639930557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45992.343639930557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45992.343639930557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45992.343639930557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45992.343639930557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45992.343639930557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45992.343639930557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45992.343639930557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45992.343639930557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45992.343639930557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45992.343639930557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45992.343639930557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45992.343639930557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45992.343639930557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45992.343639930557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45992.343639930557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45992.343639930557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45992.343639930557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45992.343639930557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45992.343639930557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45992.343639930557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45992.343639930557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45992.343639930557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45992.343639930557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45992.343639930557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45992.343639930557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45992.343639930557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45992.343639930557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45992.343639930557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45992.343639930557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45992.343639930557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45992.343639930557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45992.343639930557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45992.343639930557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45992.343639930557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45992.343639930557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45992.343639930557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45992.343639930557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45992.343639930557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45992.343639930557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45992.343639930557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45992.343639930557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45992.343639930557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45992.343639930557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45992.343639930557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45992.343639930557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45992.343639930557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45992.343639930557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45992.343639930557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45992.343639930557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45992.343639930557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45992.343639930557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45992.343639930557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45992.343639930557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45992.343639930557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45992.343639930557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45992.343639930557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45992.343639930557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45992.343639930557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45992.343639930557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45992.343639930557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45992.343639930557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45992.343639930557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45992.343639930557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45992.343639930557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45992.343639930557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45992.343639930557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45992.343639930557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45992.343639930557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45992.343639930557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45992.343639930557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45992.343639930557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45992.343639930557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45992.343639930557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45992.343639930557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45992.343639930557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45992.343639930557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45992.343639930557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45992.343639930557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45992.343639930557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45992.343639930557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45992.343639930557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45992.343639930557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45992.343639930557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45992.343639930557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45992.343639930557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45992.343639930557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45992.343639930557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45992.343639930557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45992.343639930557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45992.343639930557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45992.343639930557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45992.343639930557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45992.343639930557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45992.343639930557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45992.343639930557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45992.343639930557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45992.343639930557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45992.343639930557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45992.343639930557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45992.343639930557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45992.343639930557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45992.343639930557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45992.343639930557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45992.343639930557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45992.343639930557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45992.343639930557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45992.343639930557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45992.343639930557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45992.343639930557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45992.343639930557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45992.343639930557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45992.343639930557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45992.343639930557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45992.343639930557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45992.343639930557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45992.343639930557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45992.343639930557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45992.343639930557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45992.343639930557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45992.343639930557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45992.343639930557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45992.343639930557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45992.343639930557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45992.343639930557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45992.343639930557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45992.343639930557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45992.343639930557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45992.343639930557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45992.343639930557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45992.343639930557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45992.343639930557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45992.343639930557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45992.343639930557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45992.343639930557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45992.343639930557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45992.343639930557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45992.343639930557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45992.343639930557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45992.343639930557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45992.343639930557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45992.343639930557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45992.343639930557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45992.343639930557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45992.343639930557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45992.343639930557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45992.343639930557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45992.343639930557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45992.343639930557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45992.343639930557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45992.343639930557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45992.343639930557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45992.343639930557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45992.343639930557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45992.343639930557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45992.343639930557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45992.343639930557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45992.343639930557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45992.343639930557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45992.343639930557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45992.343639930557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45992.343639930557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45992.343639930557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45992.343639930557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45992.343639930557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45992.343639930557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45992.343639930557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45992.343639930557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45992.343639930557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45992.343639930557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45992.343639930557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45992.343639930557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45992.343639930557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45992.343639930557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45992.343639930557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45992.343639930557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45992.343639930557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45992.343639930557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45992.343639930557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45992.343639930557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45992.343639930557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45992.343639930557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45992.343639930557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45992.343639930557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45992.343639930557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45992.343639930557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45992.343639930557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45992.343639930557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45992.343639930557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45992.343639930557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45992.343639930557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45992.343639930557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45992.343639930557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45992.343639930557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45992.343639930557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45992.343639930557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45992.343639930557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45992.343639930557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45992.343639930557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45992.343639930557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45992.343639930557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45992.343639930557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45992.343639930557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45992.343639930557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45992.343639930557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45992.343639930557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45992.343639930557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45992.343639930557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45992.343639930557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45992.343639930557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45992.343639930557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45992.343639930557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45992.343639930557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45992.343639930557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45992.343639930557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45992.343639930557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45992.343639930557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45992.343639930557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45992.343639930557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45992.343639930557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45992.343639930557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45992.343639930557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45992.343639930557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45992.343639930557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45992.343639930557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45992.343639930557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45992.343639930557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45992.343639930557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45992.343639930557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45992.343639930557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45992.343639930557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45992.343639930557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45992.343639930557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45992.343639930557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45992.343639930557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45992.343639930557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45992.343639930557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45992.343639930557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45992.343639930557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45992.343639930557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45992.343639930557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45992.343639930557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45992.343639930557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45992.343639930557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45992.343639930557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45992.343639930557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45992.343639930557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45992.343639930557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45992.343639930557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45992.343639930557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45992.343639930557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45992.343639930557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45992.343639930557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45992.343639930557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45992.343639930557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45992.343639930557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45992.343639930557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45992.343639930557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45992.343639930557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45992.343639930557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45992.343639930557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45992.343639930557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45992.343639930557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45992.343639930557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45992.343639930557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45992.343639930557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45992.343639930557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45992.343639930557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45992.343639930557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45992.343639930557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45992.343639930557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45992.343639930557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45992.343639930557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45992.343639930557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45992.343639930557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45992.343639930557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45992.343639930557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45992.343639930557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45992.343639930557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45992.343639930557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45992.343639930557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45992.343639930557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45992.343639930557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45992.343639930557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45992.343639930557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45992.343639930557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45992.343639930557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45992.343639930557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45992.343639930557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45992.343639930557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45992.343639930557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45992.343639930557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45992.343639930557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45992.343639930557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45992.343639930557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45992.343639930557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45992.343639930557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45992.343639930557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45992.343639930557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45992.343639930557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45992.343639930557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45992.343639930557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45992.343639930557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45992.343639930557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45992.343639930557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45992.343639930557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45992.343639930557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45992.343639930557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45992.343639930557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45992.343639930557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45992.343639930557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45992.343639930557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45992.343639930557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45992.343639930557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45992.343639930557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45992.343639930557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45992.343639930557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45992.343639930557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45992.343639930557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45992.343639930557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45992.343639930557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45992.343639930557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45992.343639930557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45992.343639930557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45992.343639930557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45992.343639930557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45992.343639930557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45992.343639930557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45992.343639930557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45992.343639930557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45992.343639930557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45992.343639930557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45992.343639930557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45992.343639930557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45992.343639930557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45992.343639930557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45992.343639930557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45992.343639930557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45992.343639930557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45992.343639930557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45992.343639930557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45992.343639930557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45992.343639930557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45992.343639930557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45992.343639930557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45992.343639930557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45992.343639930557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45992.343639930557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45992.343639930557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45992.343639930557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45992.343639930557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45992.343639930557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45992.343639930557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45992.343639930557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45992.343639930557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45992.343639930557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45992.343639930557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45992.343639930557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45992.343639930557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45992.343639930557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45992.343639930557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45992.343639930557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45992.343639930557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45992.343639930557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45992.343639930557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45992.343639930557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45992.343639930557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45992.343639930557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45992.343639930557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45992.343639930557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45992.343639930557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45992.343639930557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45992.343639930557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45992.343639930557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45992.343639930557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45992.343639930557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45992.343639930557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45992.343639930557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45992.343639930557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45992.343639930557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45992.343639930557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45992.343639930557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45992.343639930557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45992.343639930557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45992.343639930557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45992.343639930557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45992.343639930557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45992.343639930557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45992.343639930557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45992.343639930557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45992.343639930557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45992.343639930557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45992.343639930557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45992.343639930557</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288.86292233796121</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2</v>
      </c>
      <c r="D3" s="88" t="s">
        <v>39199</v>
      </c>
      <c r="E3" s="91" t="s">
        <v>39106</v>
      </c>
      <c r="F3" s="92">
        <v>45992.338194444441</v>
      </c>
      <c r="G3" s="93">
        <f t="shared" ref="G3:G26" ca="1" si="0">IFERROR(NOW()-F3,"")</f>
        <v>5.4454861165140755E-3</v>
      </c>
      <c r="H3" s="92">
        <v>45992.33116898148</v>
      </c>
      <c r="I3" s="110" t="str">
        <f>IFERROR(VLOOKUP(D3,DB!A:F,6,0),"")</f>
        <v>SCECO</v>
      </c>
      <c r="J3" s="110" t="str">
        <f>IFERROR(VLOOKUP(D3,DB!A:G,7,0),"")</f>
        <v>Dead</v>
      </c>
      <c r="K3" s="94" t="s">
        <v>39200</v>
      </c>
      <c r="L3" s="88" t="str">
        <f>IFERROR(VLOOKUP(D3,DB!A:I,9,0),"")</f>
        <v>Latis</v>
      </c>
    </row>
    <row r="4" spans="1:16" ht="15" customHeight="1">
      <c r="A4" s="110" t="s">
        <v>39201</v>
      </c>
      <c r="B4" s="110" t="str">
        <f>IFERROR(VLOOKUP(D4,DB!A:K,11,0),"")</f>
        <v>R4</v>
      </c>
      <c r="C4" s="90">
        <v>1</v>
      </c>
      <c r="D4" s="88" t="s">
        <v>39202</v>
      </c>
      <c r="E4" s="91" t="s">
        <v>39106</v>
      </c>
      <c r="F4" s="92"/>
      <c r="G4" s="93">
        <f t="shared" ca="1" si="0"/>
        <v>45992.343639930557</v>
      </c>
      <c r="H4" s="92">
        <v>45992.318518518521</v>
      </c>
      <c r="I4" s="110" t="str">
        <f>IFERROR(VLOOKUP(D4,DB!A:F,6,0),"")</f>
        <v>SCECO</v>
      </c>
      <c r="J4" s="110" t="str">
        <f>IFERROR(VLOOKUP(D4,DB!A:G,7,0),"")</f>
        <v>Dead</v>
      </c>
      <c r="K4" s="94" t="s">
        <v>39203</v>
      </c>
      <c r="L4" s="88" t="str">
        <f>IFERROR(VLOOKUP(D4,DB!A:I,9,0),"")</f>
        <v>Latis</v>
      </c>
    </row>
    <row r="5" spans="1:16" ht="15" customHeight="1">
      <c r="A5" s="110" t="s">
        <v>39201</v>
      </c>
      <c r="B5" s="110" t="str">
        <f>IFERROR(VLOOKUP(D5,DB!A:K,11,0),"")</f>
        <v>R4</v>
      </c>
      <c r="C5" s="90">
        <v>3</v>
      </c>
      <c r="D5" s="88" t="s">
        <v>39204</v>
      </c>
      <c r="E5" s="91" t="s">
        <v>39106</v>
      </c>
      <c r="F5" s="92"/>
      <c r="G5" s="93">
        <f t="shared" ca="1" si="0"/>
        <v>45992.343639930557</v>
      </c>
      <c r="H5" s="92">
        <v>45992.329687500001</v>
      </c>
      <c r="I5" s="110" t="str">
        <f>IFERROR(VLOOKUP(D5,DB!A:F,6,0),"")</f>
        <v>SCECO</v>
      </c>
      <c r="J5" s="110" t="str">
        <f>IFERROR(VLOOKUP(D5,DB!A:G,7,0),"")</f>
        <v>Dead</v>
      </c>
      <c r="K5" s="94" t="s">
        <v>39205</v>
      </c>
      <c r="L5" s="88" t="str">
        <f>IFERROR(VLOOKUP(D5,DB!A:I,9,0),"")</f>
        <v>Latis</v>
      </c>
    </row>
    <row r="6" spans="1:16" ht="15" customHeight="1">
      <c r="A6" s="110" t="s">
        <v>39201</v>
      </c>
      <c r="B6" s="110" t="str">
        <f>IFERROR(VLOOKUP(D6,DB!A:K,11,0),"")</f>
        <v>R4</v>
      </c>
      <c r="C6" s="90">
        <v>3</v>
      </c>
      <c r="D6" s="88" t="s">
        <v>39206</v>
      </c>
      <c r="E6" s="91" t="s">
        <v>39106</v>
      </c>
      <c r="F6" s="92"/>
      <c r="G6" s="93">
        <f t="shared" ca="1" si="0"/>
        <v>45992.343639930557</v>
      </c>
      <c r="H6" s="92">
        <v>45992.337719907409</v>
      </c>
      <c r="I6" s="110" t="str">
        <f>IFERROR(VLOOKUP(D6,DB!A:F,6,0),"")</f>
        <v>SCECO</v>
      </c>
      <c r="J6" s="110" t="str">
        <f>IFERROR(VLOOKUP(D6,DB!A:G,7,0),"")</f>
        <v>Dead</v>
      </c>
      <c r="K6" s="94" t="s">
        <v>39207</v>
      </c>
      <c r="L6" s="88" t="str">
        <f>IFERROR(VLOOKUP(D6,DB!A:I,9,0),"")</f>
        <v>Latis</v>
      </c>
    </row>
    <row r="7" spans="1:16" ht="15" customHeight="1">
      <c r="A7" s="110"/>
      <c r="B7" s="110" t="str">
        <f>IFERROR(VLOOKUP(D7,DB!A:K,11,0),"")</f>
        <v/>
      </c>
      <c r="C7" s="90"/>
      <c r="D7" s="88"/>
      <c r="E7" s="91"/>
      <c r="F7" s="92"/>
      <c r="G7" s="93">
        <f t="shared" ca="1" si="0"/>
        <v>45992.343639930557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45992.343639930557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45992.343639930557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45992.343639930557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45992.343639930557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45992.343639930557</v>
      </c>
      <c r="H12" s="92"/>
      <c r="I12" s="110" t="str">
        <f>IFERROR(VLOOKUP(D12,DB!A:F,6,0),"")</f>
        <v/>
      </c>
      <c r="J12" s="110" t="str">
        <f>IFERROR(VLOOKUP(D12,DB!A:G,7,0),"")</f>
        <v/>
      </c>
      <c r="K12" s="94"/>
      <c r="L12" s="88" t="str">
        <f>IFERROR(VLOOKUP(D12,DB!A:I,9,0),"")</f>
        <v/>
      </c>
    </row>
    <row r="13" spans="1:16" ht="15" customHeight="1">
      <c r="A13" s="110"/>
      <c r="B13" s="110" t="str">
        <f>IFERROR(VLOOKUP(D14,DB!A:K,11,0),"")</f>
        <v/>
      </c>
      <c r="C13" s="90"/>
      <c r="D13" s="88"/>
      <c r="E13" s="91"/>
      <c r="F13" s="92"/>
      <c r="G13" s="93">
        <f t="shared" ca="1" si="0"/>
        <v>45992.343639930557</v>
      </c>
      <c r="H13" s="92"/>
      <c r="I13" s="110" t="str">
        <f>IFERROR(VLOOKUP(D14,DB!A:F,6,0),"")</f>
        <v/>
      </c>
      <c r="J13" s="110" t="str">
        <f>IFERROR(VLOOKUP(D14,DB!A:G,7,0),"")</f>
        <v/>
      </c>
      <c r="K13" s="94"/>
      <c r="L13" s="88" t="str">
        <f>IFERROR(VLOOKUP(D14,DB!A:I,9,0),"")</f>
        <v/>
      </c>
    </row>
    <row r="14" spans="1:16" ht="15" customHeight="1">
      <c r="A14" s="110"/>
      <c r="B14" s="110" t="str">
        <f>IFERROR(VLOOKUP(#REF!,DB!A:K,11,0),"")</f>
        <v/>
      </c>
      <c r="C14" s="90"/>
      <c r="D14" s="88"/>
      <c r="E14" s="91"/>
      <c r="F14" s="92"/>
      <c r="G14" s="93">
        <f t="shared" ca="1" si="0"/>
        <v>45992.343639930557</v>
      </c>
      <c r="H14" s="92"/>
      <c r="I14" s="110" t="str">
        <f>IFERROR(VLOOKUP(#REF!,DB!A:F,6,0),"")</f>
        <v/>
      </c>
      <c r="J14" s="110" t="str">
        <f>IFERROR(VLOOKUP(#REF!,DB!A:G,7,0),"")</f>
        <v/>
      </c>
      <c r="K14" s="94"/>
      <c r="L14" s="88" t="str">
        <f>IFERROR(VLOOKUP(#REF!,DB!A:I,9,0),"")</f>
        <v/>
      </c>
    </row>
    <row r="15" spans="1:16" ht="15" customHeight="1">
      <c r="A15" s="110"/>
      <c r="B15" s="110" t="str">
        <f>IFERROR(VLOOKUP(D15,DB!A:K,11,0),"")</f>
        <v/>
      </c>
      <c r="C15" s="90"/>
      <c r="D15" s="88"/>
      <c r="E15" s="91"/>
      <c r="F15" s="92"/>
      <c r="G15" s="93">
        <f t="shared" ca="1" si="0"/>
        <v>45992.343639930557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45992.343639930557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45992.343639930557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45992.343639930557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45992.343639930557</v>
      </c>
      <c r="H19" s="92"/>
      <c r="I19" s="110" t="str">
        <f>IFERROR(VLOOKUP(D19,DB!A:F,6,0),"")</f>
        <v/>
      </c>
      <c r="J19" s="110" t="str">
        <f>IFERROR(VLOOKUP(D19,DB!A:G,7,0),"")</f>
        <v/>
      </c>
      <c r="K19" s="94"/>
      <c r="L19" s="88" t="str">
        <f>IFERROR(VLOOKUP(D19,DB!A:I,9,0),"")</f>
        <v/>
      </c>
    </row>
    <row r="20" spans="1:12" ht="15" customHeight="1">
      <c r="A20" s="110"/>
      <c r="B20" s="110" t="str">
        <f>IFERROR(VLOOKUP(D21,DB!A:K,11,0),"")</f>
        <v/>
      </c>
      <c r="C20" s="90"/>
      <c r="D20" s="150"/>
      <c r="E20" s="91"/>
      <c r="F20" s="92"/>
      <c r="G20" s="93">
        <f t="shared" ca="1" si="0"/>
        <v>45992.343639930557</v>
      </c>
      <c r="H20" s="92"/>
      <c r="I20" s="110" t="str">
        <f>IFERROR(VLOOKUP(D21,DB!A:F,6,0),"")</f>
        <v/>
      </c>
      <c r="J20" s="110" t="str">
        <f>IFERROR(VLOOKUP(D21,DB!A:G,7,0),"")</f>
        <v/>
      </c>
      <c r="K20" s="94"/>
      <c r="L20" s="88" t="str">
        <f>IFERROR(VLOOKUP(D21,DB!A:I,9,0),"")</f>
        <v/>
      </c>
    </row>
    <row r="21" spans="1:12" ht="15" customHeight="1">
      <c r="A21" s="110"/>
      <c r="B21" s="110" t="str">
        <f>IFERROR(VLOOKUP(#REF!,DB!A:K,11,0),"")</f>
        <v/>
      </c>
      <c r="C21" s="90"/>
      <c r="D21" s="88"/>
      <c r="E21" s="91"/>
      <c r="F21" s="92"/>
      <c r="G21" s="93">
        <f t="shared" ca="1" si="0"/>
        <v>45992.343639930557</v>
      </c>
      <c r="H21" s="92"/>
      <c r="I21" s="110" t="str">
        <f>IFERROR(VLOOKUP(#REF!,DB!A:F,6,0),"")</f>
        <v/>
      </c>
      <c r="J21" s="110" t="str">
        <f>IFERROR(VLOOKUP(#REF!,DB!A:G,7,0),"")</f>
        <v/>
      </c>
      <c r="K21" s="94"/>
      <c r="L21" s="88" t="str">
        <f>IFERROR(VLOOKUP(#REF!,DB!A:I,9,0),"")</f>
        <v/>
      </c>
    </row>
    <row r="22" spans="1:12" ht="15" customHeight="1">
      <c r="A22" s="110"/>
      <c r="B22" s="110" t="str">
        <f>IFERROR(VLOOKUP(D22,DB!A:K,11,0),"")</f>
        <v/>
      </c>
      <c r="C22" s="90"/>
      <c r="D22" s="88"/>
      <c r="E22" s="91"/>
      <c r="F22" s="92"/>
      <c r="G22" s="93">
        <f t="shared" ca="1" si="0"/>
        <v>45992.343639930557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45992.343639930557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45992.343639930557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45992.343639930557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45992.343639930557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45992.343639930557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45992.343639930557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45992.343639930557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45992.343639930557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45992.343639930557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45992.343639930557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45992.343639930557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45992.343639930557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45992.343639930557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45992.343639930557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45992.343639930557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45992.343639930557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45992.343639930557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45992.343639930557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45992.343639930557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45992.343639930557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45992.343639930557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45992.343639930557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45992.343639930557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45992.343639930557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45992.343639930557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45992.343639930557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45992.343639930557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45992.343639930557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45992.343639930557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45992.343639930557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45992.343639930557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45992.343639930557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45992.343639930557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45992.343639930557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45992.343639930557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45992.343639930557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45992.343639930557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45992.343639930557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45992.343639930557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45992.343639930557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45992.343639930557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45992.343639930557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45992.343639930557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45992.343639930557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45992.343639930557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45992.343639930557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45992.343639930557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45992.343639930557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45992.343639930557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45992.343639930557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45992.343639930557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45992.343639930557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45992.343639930557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45992.343639930557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45992.343639930557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45992.343639930557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45992.343639930557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45992.343639930557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45992.343639930557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45992.343639930557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45992.343639930557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45992.343639930557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45992.343639930557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45992.343639930557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45992.343639930557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45992.343639930557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45992.343639930557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45992.343639930557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45992.343639930557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45992.343639930557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45992.343639930557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45992.343639930557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45992.343639930557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45992.343639930557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45992.343639930557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45992.343639930557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45992.343639930557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45992.343639930557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45992.343639930557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45992.343639930557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45992.343639930557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45992.343639930557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45992.343639930557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45992.343639930557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45992.343639930557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45992.343639930557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45992.343639930557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45992.343639930557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45992.343639930557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45992.343639930557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45992.343639930557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45992.343639930557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45992.343639930557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45992.343639930557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45992.343639930557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45992.343639930557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45992.343639930557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45992.343639930557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45992.343639930557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45992.343639930557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45992.343639930557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45992.343639930557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45992.343639930557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45992.343639930557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45992.343639930557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45992.343639930557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45992.343639930557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45992.343639930557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45992.343639930557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45992.343639930557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45992.343639930557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45992.343639930557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45992.343639930557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45992.343639930557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45992.343639930557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45992.343639930557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45992.343639930557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45992.343639930557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45992.343639930557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45992.343639930557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45992.343639930557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45992.343639930557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45992.343639930557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45992.343639930557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45992.343639930557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45992.343639930557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45992.343639930557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45992.343639930557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45992.343639930557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45992.343639930557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45992.343639930557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45992.343639930557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45992.343639930557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45992.343639930557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45992.343639930557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45992.343639930557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45992.343639930557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45992.343639930557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45992.343639930557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45992.343639930557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45992.343639930557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45992.343639930557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45992.343639930557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45992.343639930557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45992.343639930557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45992.343639930557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45992.343639930557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45992.343639930557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45992.343639930557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45992.343639930557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45992.343639930557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45992.343639930557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45992.343639930557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45992.343639930557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45992.343639930557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45992.343639930557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45992.343639930557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45992.343639930557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45992.343639930557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45992.343639930557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45992.343639930557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45992.343639930557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45992.343639930557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45992.343639930557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45992.343639930557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45992.343639930557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45992.343639930557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45992.343639930557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45992.343639930557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45992.343639930557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45992.343639930557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45992.343639930557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45992.343639930557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45992.343639930557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45992.343639930557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45992.343639930557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45992.343639930557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45992.343639930557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45992.343639930557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45992.343639930557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45992.343639930557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45992.343639930557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45992.343639930557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45992.343639930557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45992.343639930557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45992.343639930557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45992.343639930557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45992.343639930557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45992.343639930557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45992.343639930557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45992.343639930557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45992.343639930557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45992.343639930557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45992.343639930557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45992.343639930557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45992.343639930557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64" ca="1" si="4">IFERROR(NOW()-F219,"")</f>
        <v>45992.343639930557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45992.343639930557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45992.343639930557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45992.343639930557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45992.343639930557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45992.343639930557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45992.343639930557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45992.343639930557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45992.343639930557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45992.343639930557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45992.343639930557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45992.343639930557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45992.343639930557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45992.343639930557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45992.343639930557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45992.343639930557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45992.343639930557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45992.343639930557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45992.343639930557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45992.343639930557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45992.343639930557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45992.343639930557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45992.343639930557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45992.343639930557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45992.343639930557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45992.343639930557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45992.343639930557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45992.343639930557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45992.343639930557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45992.343639930557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45992.343639930557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45992.343639930557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45992.343639930557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45992.343639930557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45992.343639930557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45992.343639930557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45992.343639930557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45992.343639930557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45992.343639930557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45992.343639930557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45992.343639930557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45992.343639930557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45992.343639930557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45992.343639930557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45992.343639930557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45992.343639930557</v>
      </c>
      <c r="H264" s="92"/>
      <c r="I264" s="110" t="str">
        <f>IFERROR(VLOOKUP(D264,DB!A:F,6,0),"")</f>
        <v/>
      </c>
      <c r="J264" s="110" t="str">
        <f>IFERROR(VLOOKUP(D264,DB!A:G,7,0),"")</f>
        <v/>
      </c>
      <c r="K264" s="94"/>
      <c r="L264" s="88" t="str">
        <f>IFERROR(VLOOKUP(D264,DB!A:I,9,0),"")</f>
        <v/>
      </c>
    </row>
  </sheetData>
  <dataValidations count="2">
    <dataValidation allowBlank="1" showInputMessage="1" showErrorMessage="1" sqref="E1" xr:uid="{A4F81451-56CC-4543-9497-104C4E44EE4B}"/>
    <dataValidation type="list" allowBlank="1" showInputMessage="1" showErrorMessage="1" sqref="E2:E2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abSelected="1" workbookViewId="0">
      <selection activeCell="D15" sqref="D15"/>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39208</v>
      </c>
      <c r="B2" s="37" t="str">
        <f>IFERROR(VLOOKUP(D2,DB!A:K,11,0),"")</f>
        <v>R5</v>
      </c>
      <c r="C2" s="37">
        <v>3</v>
      </c>
      <c r="D2" s="103" t="s">
        <v>36085</v>
      </c>
      <c r="E2" s="37" t="s">
        <v>39106</v>
      </c>
      <c r="F2" s="38">
        <v>45891.832060185188</v>
      </c>
      <c r="G2" s="105">
        <f ca="1">IFERROR(NOW()-F2,"")</f>
        <v>100.51157974536909</v>
      </c>
      <c r="H2" s="38">
        <v>45891.790393518517</v>
      </c>
      <c r="I2" s="37" t="str">
        <f>IFERROR(VLOOKUP(D2,DB!A:F,6,0),"")</f>
        <v>Generator-SG</v>
      </c>
      <c r="J2" s="37" t="str">
        <f>IFERROR(VLOOKUP(D2,DB!A:G,7,0),"")</f>
        <v>Vandalized</v>
      </c>
      <c r="K2" s="37" t="s">
        <v>39209</v>
      </c>
      <c r="L2" s="37" t="str">
        <f>IFERROR(VLOOKUP(D2,DB!A:I,9,0),"")</f>
        <v>Latis</v>
      </c>
      <c r="M2" s="102"/>
    </row>
    <row r="3" spans="1:13" s="39" customFormat="1" ht="30.75">
      <c r="A3" s="37" t="s">
        <v>39210</v>
      </c>
      <c r="B3" s="37" t="str">
        <f>IFERROR(VLOOKUP(D3,DB!A:K,11,0),"")</f>
        <v>R5</v>
      </c>
      <c r="C3" s="37">
        <v>1</v>
      </c>
      <c r="D3" s="37" t="s">
        <v>33407</v>
      </c>
      <c r="E3" s="37" t="s">
        <v>39109</v>
      </c>
      <c r="F3" s="38">
        <v>45926.188877314817</v>
      </c>
      <c r="G3" s="105">
        <f t="shared" ref="G3" ca="1" si="0">IFERROR(NOW()-F3,"")</f>
        <v>66.154762615740765</v>
      </c>
      <c r="H3" s="38">
        <v>45926.158159722225</v>
      </c>
      <c r="I3" s="37" t="str">
        <f>IFERROR(VLOOKUP(D3,DB!A:F,6,0),"")</f>
        <v>SCECO</v>
      </c>
      <c r="J3" s="37" t="str">
        <f>IFERROR(VLOOKUP(D3,DB!A:G,7,0),"")</f>
        <v>Good</v>
      </c>
      <c r="K3" s="37" t="s">
        <v>39211</v>
      </c>
      <c r="L3" s="37" t="str">
        <f>IFERROR(VLOOKUP(D3,DB!A:I,9,0),"")</f>
        <v>Latis</v>
      </c>
      <c r="M3" s="102"/>
    </row>
    <row r="4" spans="1:13" s="39" customFormat="1" ht="39.75" customHeight="1">
      <c r="A4" s="106" t="s">
        <v>39212</v>
      </c>
      <c r="B4" s="106" t="str">
        <f>IFERROR(VLOOKUP(D4,DB!A:K,11,0),"")</f>
        <v>R5</v>
      </c>
      <c r="C4" s="106">
        <v>1</v>
      </c>
      <c r="D4" s="106" t="s">
        <v>34832</v>
      </c>
      <c r="E4" s="106" t="s">
        <v>39109</v>
      </c>
      <c r="F4" s="107">
        <v>45948.661111111112</v>
      </c>
      <c r="G4" s="108">
        <f t="shared" ref="G4" ca="1" si="1">IFERROR(NOW()-F4,"")</f>
        <v>43.682528819444997</v>
      </c>
      <c r="H4" s="107">
        <v>45948.661111111112</v>
      </c>
      <c r="I4" s="106" t="str">
        <f>IFERROR(VLOOKUP(D4,DB!A:F,6,0),"")</f>
        <v>SCECO</v>
      </c>
      <c r="J4" s="106" t="str">
        <f>IFERROR(VLOOKUP(D4,DB!A:G,7,0),"")</f>
        <v>Dead</v>
      </c>
      <c r="K4" s="106" t="s">
        <v>39213</v>
      </c>
      <c r="L4" s="106" t="str">
        <f>IFERROR(VLOOKUP(D4,DB!A:I,9,0),"")</f>
        <v>Latis</v>
      </c>
    </row>
    <row r="5" spans="1:13" s="39" customFormat="1" ht="30.75">
      <c r="A5" s="106" t="s">
        <v>39214</v>
      </c>
      <c r="B5" s="106" t="str">
        <f>IFERROR(VLOOKUP(D5,DB!A:K,11,0),"")</f>
        <v>R5</v>
      </c>
      <c r="C5" s="106">
        <v>1</v>
      </c>
      <c r="D5" s="106" t="s">
        <v>36592</v>
      </c>
      <c r="E5" s="106" t="s">
        <v>39106</v>
      </c>
      <c r="F5" s="107">
        <v>45981.373298611114</v>
      </c>
      <c r="G5" s="108">
        <f ca="1">IFERROR(NOW()-F5,"")</f>
        <v>10.970341319443833</v>
      </c>
      <c r="H5" s="136">
        <v>45981.360798611109</v>
      </c>
      <c r="I5" s="106" t="str">
        <f>IFERROR(VLOOKUP(D5,DB!A:F,6,0),"")</f>
        <v>SCECO</v>
      </c>
      <c r="J5" s="106" t="str">
        <f>IFERROR(VLOOKUP(D5,DB!A:G,7,0),"")</f>
        <v>Dead</v>
      </c>
      <c r="K5" s="106" t="s">
        <v>39215</v>
      </c>
      <c r="L5" s="106" t="str">
        <f>IFERROR(VLOOKUP(D5,DB!A:I,9,0),"")</f>
        <v>Latis</v>
      </c>
    </row>
    <row r="6" spans="1:13">
      <c r="A6" s="37" t="s">
        <v>39216</v>
      </c>
      <c r="B6" s="37" t="s">
        <v>5445</v>
      </c>
      <c r="C6" s="37">
        <v>1</v>
      </c>
      <c r="D6" s="37" t="s">
        <v>36123</v>
      </c>
      <c r="E6" s="37" t="s">
        <v>39106</v>
      </c>
      <c r="F6" s="38">
        <v>45992.123136574075</v>
      </c>
      <c r="G6" s="135">
        <f ca="1">IFERROR(NOW()-F6,"")</f>
        <v>0.22050335648236796</v>
      </c>
      <c r="H6" s="38">
        <v>45992.1175</v>
      </c>
      <c r="I6" s="37" t="str">
        <f>IFERROR(VLOOKUP(D6,DB!A:F,6,0),"")</f>
        <v>Generator-SG</v>
      </c>
      <c r="J6" s="37" t="str">
        <f>IFERROR(VLOOKUP(D6,DB!A:G,7,0),"")</f>
        <v>Vandalized</v>
      </c>
      <c r="K6" s="37" t="s">
        <v>39217</v>
      </c>
      <c r="L6" s="37" t="str">
        <f>IFERROR(VLOOKUP(D6,DB!A:I,9,0),"")</f>
        <v>Latis</v>
      </c>
    </row>
    <row r="7" spans="1:13">
      <c r="A7" s="37"/>
      <c r="B7" s="37" t="str">
        <f>IFERROR(VLOOKUP(D7,DB!A:K,11,0),"")</f>
        <v/>
      </c>
      <c r="C7" s="37"/>
      <c r="D7" s="37"/>
      <c r="E7" s="37"/>
      <c r="F7" s="38"/>
      <c r="G7" s="135">
        <f ca="1">IFERROR(NOW()-F7,"")</f>
        <v>45992.343639930557</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45992.343639930557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45992.343639930557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45992.343639930557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45992.343639930557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45992.343639930557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45992.343639930557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45992.343639930557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45992.343639930557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45992.343639930557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45992.343639930557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45992.343639930557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45992.343639930557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45992.343639930557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45992.343639930557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45992.343639930557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45992.343639930557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45992.343639930557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45992.343639930557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45992.343639930557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45992.343639930557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45992.343639930557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45992.343639930557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45992.343639930557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45992.343639930557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45992.343639930557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45992.343639930557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45992.343639930557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45992.343639930557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45992.343639930557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45992.343639930557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45992.343639930557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45992.343639930557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45992.343639930557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45992.343639930557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45992.343639930557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45992.343639930557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45992.343639930557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45992.343639930557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45992.343639930557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45992.343639930557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45992.343639930557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45992.343639930557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45992.343639930557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45992.343639930557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45992.343639930557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45992.343639930557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45992.343639930557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45992.343639930557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45992.343639930557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45992.343639930557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45992.343639930557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45992.343639930557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45992.343639930557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45992.343639930557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45992.343639930557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45992.343639930557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45992.343639930557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45992.343639930557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45992.343639930557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45992.343639930557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45992.343639930557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45992.343639930557</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45992.343639930557</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45992.343639930557</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9"/>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39218</v>
      </c>
      <c r="B2" s="119" t="str">
        <f>IFERROR(VLOOKUP(D2,DB!A:K,11,0),"")</f>
        <v>R6</v>
      </c>
      <c r="C2" s="120">
        <v>1</v>
      </c>
      <c r="D2" s="119" t="s">
        <v>36958</v>
      </c>
      <c r="E2" s="106" t="s">
        <v>39106</v>
      </c>
      <c r="F2" s="121">
        <v>45992.318229166667</v>
      </c>
      <c r="G2" s="72">
        <f ca="1">IFERROR(NOW()-F2,"-")</f>
        <v>2.5410763890249655E-2</v>
      </c>
      <c r="H2" s="121">
        <v>45992.312511574077</v>
      </c>
      <c r="I2" s="119" t="str">
        <f>IFERROR(VLOOKUP(D2,DB!A:F,6,0),"")</f>
        <v>SCECO</v>
      </c>
      <c r="J2" s="119" t="str">
        <f>IFERROR(VLOOKUP(D2,DB!A:G,7,0),"")</f>
        <v>Vandalized</v>
      </c>
      <c r="K2" s="122" t="s">
        <v>39219</v>
      </c>
      <c r="L2" s="137" t="str">
        <f>IFERROR(VLOOKUP(D2,DB!A:I,9,0),"")</f>
        <v>Latis</v>
      </c>
    </row>
    <row r="3" spans="1:16382" ht="31.5" customHeight="1">
      <c r="A3" s="118"/>
      <c r="B3" s="119" t="str">
        <f>IFERROR(VLOOKUP(D3,DB!A:K,11,0),"")</f>
        <v/>
      </c>
      <c r="C3" s="120"/>
      <c r="D3" s="119"/>
      <c r="E3" s="106"/>
      <c r="F3" s="121"/>
      <c r="G3" s="72">
        <f ca="1">IFERROR(NOW()-F3,"-")</f>
        <v>45992.343639930557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45992.343639930557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45992.343639930557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45992.343639930557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45992.343639930557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45992.343639930557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45992.343639930557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45992.343639930557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45992.343639930557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45992.343639930557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45992.343639930557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45992.343639930557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45992.343639930557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45992.343639930557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45992.343639930557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45992.343639930557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45992.343639930557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45992.343639930557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45992.343639930557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45992.343639930557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45992.343639930557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45992.343639930557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45992.343639930557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45992.343639930557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45992.343639930557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45992.343639930557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45992.343639930557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45992.343639930557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45992.343639930557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45992.343639930557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45992.343639930557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45992.343639930557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45992.343639930557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45992.343639930557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45992.343639930557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45992.343639930557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45992.343639930557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45992.343639930557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45992.343639930557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45992.343639930557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45992.343639930557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45992.343639930557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45992.343639930557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45992.343639930557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45992.343639930557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45992.343639930557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45992.343639930557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45992.343639930557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45992.343639930557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45992.343639930557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45992.343639930557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45992.343639930557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45992.343639930557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45992.343639930557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45992.343639930557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45992.343639930557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45992.343639930557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45992.343639930557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45992.343639930557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45992.343639930557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45992.343639930557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45992.343639930557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45992.343639930557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45992.343639930557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45992.343639930557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45992.343639930557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45992.343639930557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45992.343639930557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45992.343639930557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45992.343639930557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45992.343639930557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45992.343639930557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45992.343639930557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45992.343639930557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45992.343639930557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45992.343639930557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45992.343639930557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45992.343639930557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45992.343639930557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45992.343639930557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45992.343639930557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45992.343639930557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45992.343639930557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45992.343639930557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45992.343639930557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45992.343639930557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45992.343639930557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45992.343639930557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45992.343639930557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45992.343639930557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45992.343639930557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45992.343639930557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45992.343639930557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45992.343639930557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45992.343639930557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45992.343639930557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45992.343639930557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45992.343639930557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45992.343639930557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45992.343639930557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45992.343639930557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45992.343639930557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45992.343639930557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45992.343639930557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45992.343639930557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45992.343639930557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45992.343639930557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45992.343639930557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45992.343639930557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45992.343639930557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45992.343639930557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45992.343639930557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45992.343639930557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45992.343639930557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45992.343639930557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45992.343639930557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45992.343639930557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45992.343639930557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45992.343639930557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45992.343639930557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45992.343639930557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45992.343639930557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45992.343639930557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45992.343639930557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45992.343639930557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45992.343639930557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45992.343639930557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45992.343639930557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45992.343639930557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45992.343639930557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45992.343639930557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45992.343639930557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45992.343639930557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45992.343639930557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45992.343639930557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45992.343639930557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45992.343639930557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45992.343639930557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45992.343639930557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45992.343639930557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45992.343639930557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45992.343639930557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45992.343639930557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45992.343639930557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45992.343639930557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45992.343639930557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45992.343639930557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45992.343639930557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45992.343639930557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45992.343639930557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45992.343639930557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45992.343639930557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45992.343639930557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45992.343639930557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45992.343639930557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45992.343639930557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45992.343639930557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45992.343639930557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45992.343639930557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45992.343639930557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45992.343639930557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45992.343639930557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45992.343639930557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45992.343639930557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45992.343639930557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45992.343639930557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45992.343639930557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45992.343639930557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45992.343639930557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45992.343639930557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45992.343639930557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45992.343639930557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45992.343639930557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45992.343639930557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45992.343639930557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45992.343639930557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45992.343639930557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45992.343639930557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45992.343639930557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45992.343639930557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45992.343639930557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45992.343639930557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45992.343639930557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45992.343639930557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45992.343639930557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45992.343639930557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45992.343639930557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45992.343639930557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45992.343639930557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45992.343639930557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45992.343639930557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45992.343639930557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45992.343639930557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45992.343639930557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45992.343639930557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45992.343639930557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45992.343639930557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45992.343639930557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45992.343639930557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45992.343639930557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45992.343639930557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45992.343639930557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45992.343639930557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45992.343639930557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45992.343639930557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45992.343639930557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45992.343639930557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45992.343639930557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45992.343639930557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45992.343639930557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45992.343639930557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45992.343639930557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45992.343639930557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45992.343639930557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45992.343639930557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45992.343639930557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45992.343639930557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45992.343639930557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45992.343639930557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45992.343639930557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45992.343639930557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45992.343639930557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45992.343639930557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45992.343639930557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45992.343639930557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45992.343639930557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45992.343639930557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45992.343639930557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45992.343639930557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45992.343639930557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45992.343639930557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45992.343639930557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45992.343639930557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45992.343639930557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45992.343639930557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45992.343639930557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45992.343639930557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45992.343639930557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45992.343639930557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45992.343639930557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45992.343639930557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45992.343639930557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45992.343639930557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45992.343639930557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45992.343639930557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45992.343639930557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45992.343639930557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45992.343639930557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45992.343639930557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45992.343639930557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45992.343639930557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45992.343639930557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45992.343639930557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45992.343639930557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45992.343639930557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45992.343639930557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45992.343639930557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45992.343639930557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45992.343639930557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45992.343639930557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45992.343639930557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45992.343639930557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45992.343639930557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45992.343639930557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45992.343639930557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45992.343639930557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45992.343639930557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45992.343639930557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45992.343639930557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45992.343639930557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45992.343639930557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45992.343639930557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45992.343639930557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45992.343639930557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45992.343639930557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45992.343639930557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45992.343639930557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45992.343639930557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45992.343639930557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45992.343639930557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45992.343639930557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45992.343639930557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45992.343639930557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45992.343639930557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45992.343639930557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45992.343639930557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45992.343639930557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45992.343639930557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45992.343639930557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45992.343639930557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45992.343639930557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45992.343639930557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45992.343639930557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45992.343639930557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45992.343639930557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45992.343639930557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45992.343639930557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45992.343639930557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45992.343639930557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45992.343639930557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45992.343639930557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45992.343639930557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45992.343639930557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45992.343639930557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45992.343639930557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45992.343639930557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45992.343639930557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45992.343639930557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45992.343639930557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45992.343639930557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45992.343639930557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45992.343639930557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45992.343639930557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45992.343639930557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45992.343639930557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45992.343639930557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45992.343639930557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45992.343639930557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45992.343639930557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45992.343639930557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45992.343639930557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45992.343639930557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45992.343639930557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45992.343639930557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45992.343639930557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45992.343639930557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45992.343639930557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45992.343639930557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45992.343639930557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45992.343639930557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45992.343639930557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45992.343639930557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45992.343639930557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45992.343639930557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45992.343639930557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45992.343639930557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45992.343639930557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45992.343639930557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45992.343639930557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45992.343639930557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45992.343639930557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45992.343639930557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45992.343639930557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45992.343639930557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45992.343639930557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45992.343639930557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45992.343639930557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45992.343639930557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45992.343639930557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45992.343639930557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45992.343639930557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45992.343639930557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45992.343639930557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45992.343639930557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45992.343639930557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45992.343639930557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45992.343639930557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45992.343639930557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45992.343639930557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45992.343639930557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45992.343639930557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45992.343639930557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45992.343639930557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45992.343639930557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45992.343639930557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45992.343639930557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45992.343639930557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45992.343639930557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45992.343639930557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45992.343639930557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45992.343639930557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45992.343639930557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45992.343639930557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45992.343639930557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45992.343639930557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45992.343639930557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45992.343639930557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45992.343639930557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45992.343639930557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45992.343639930557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45992.343639930557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45992.343639930557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45992.343639930557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45992.343639930557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45992.343639930557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45992.343639930557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45992.343639930557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45992.343639930557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45992.343639930557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45992.343639930557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45992.343639930557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45992.343639930557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45992.343639930557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45992.343639930557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45992.343639930557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45992.343639930557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45992.343639930557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45992.343639930557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45992.343639930557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45992.343639930557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45992.343639930557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45992.343639930557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45992.343639930557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45992.343639930557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45992.343639930557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45992.343639930557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45992.343639930557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45992.343639930557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45992.343639930557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45992.343639930557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45992.343639930557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45992.343639930557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45992.343639930557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45992.343639930557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45992.343639930557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45992.343639930557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45992.343639930557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45992.343639930557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45992.343639930557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45992.343639930557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45992.343639930557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45992.343639930557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45992.343639930557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45992.343639930557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45992.343639930557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45992.343639930557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45992.343639930557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45992.343639930557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45992.343639930557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45992.343639930557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45992.343639930557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45992.343639930557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45992.343639930557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45992.343639930557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45992.343639930557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45992.343639930557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45992.343639930557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45992.343639930557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45992.343639930557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45992.343639930557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45992.343639930557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45992.343639930557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45992.343639930557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45992.343639930557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45992.343639930557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45992.343639930557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45992.343639930557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45992.343639930557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45992.343639930557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45992.343639930557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45992.343639930557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45992.343639930557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45992.343639930557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45992.343639930557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45992.343639930557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45992.343639930557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45992.343639930557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45992.343639930557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45992.343639930557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45992.343639930557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45992.343639930557</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45992.343639930557</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45992.343639930557</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45992.343639930557</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45992.343639930557</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45992.343639930557</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45992.343639930557</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45992.343639930557</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45992.343639930557</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45992.343639930557</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45992.343639930557</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45992.343639930557</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45992.343639930557</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45992.343639930557</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45992.343639930557</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45992.343639930557</v>
      </c>
      <c r="H478" s="121"/>
      <c r="I478" s="119" t="str">
        <f>IFERROR(VLOOKUP(D478,DB!A:F,6,0),"")</f>
        <v/>
      </c>
      <c r="J478" s="119" t="str">
        <f>IFERROR(VLOOKUP(D478,DB!A:G,7,0),"")</f>
        <v/>
      </c>
      <c r="K478" s="122"/>
      <c r="L478" s="137" t="str">
        <f>IFERROR(VLOOKUP(D478,DB!A:I,9,0),"")</f>
        <v/>
      </c>
    </row>
    <row r="479" spans="1:12" ht="31.5" customHeight="1">
      <c r="A479" s="143"/>
      <c r="B479" s="144" t="str">
        <f>IFERROR(VLOOKUP(D479,DB!A:K,11,0),"")</f>
        <v/>
      </c>
      <c r="C479" s="145"/>
      <c r="D479" s="144"/>
      <c r="E479" s="142"/>
      <c r="F479" s="146"/>
      <c r="G479" s="147">
        <f ca="1">IFERROR(NOW()-F479,"-")</f>
        <v>45992.343639930557</v>
      </c>
      <c r="H479" s="146"/>
      <c r="I479" s="144" t="str">
        <f>IFERROR(VLOOKUP(D479,DB!A:F,6,0),"")</f>
        <v/>
      </c>
      <c r="J479" s="144" t="str">
        <f>IFERROR(VLOOKUP(D479,DB!A:G,7,0),"")</f>
        <v/>
      </c>
      <c r="K479" s="148"/>
      <c r="L479" s="149" t="str">
        <f>IFERROR(VLOOKUP(D479,DB!A:I,9,0),"")</f>
        <v/>
      </c>
    </row>
  </sheetData>
  <dataValidations count="2">
    <dataValidation allowBlank="1" showInputMessage="1" showErrorMessage="1" sqref="E1" xr:uid="{9E1BC488-8814-4F8A-8DBE-742B3278AB71}"/>
    <dataValidation type="list" allowBlank="1" showInputMessage="1" showErrorMessage="1" sqref="E2:E4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2025-12-01T05:14:53Z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